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44623F51-C330-4639-A4CF-674765862002}" xr6:coauthVersionLast="47" xr6:coauthVersionMax="47" xr10:uidLastSave="{00000000-0000-0000-0000-000000000000}"/>
  <bookViews>
    <workbookView xWindow="360" yWindow="60" windowWidth="28770" windowHeight="15450" xr2:uid="{04DF5BDD-7828-4F3C-B764-81A12AE1280F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2" l="1"/>
  <c r="P26" i="2"/>
  <c r="O26" i="2"/>
  <c r="M26" i="2"/>
  <c r="L26" i="2"/>
  <c r="J26" i="2"/>
  <c r="H26" i="2"/>
  <c r="G26" i="2"/>
  <c r="D26" i="2"/>
  <c r="S25" i="2"/>
  <c r="R25" i="2"/>
  <c r="Q25" i="2"/>
  <c r="K25" i="2"/>
  <c r="I25" i="2"/>
  <c r="K24" i="2"/>
  <c r="S24" i="2" s="1"/>
  <c r="I24" i="2"/>
  <c r="K23" i="2"/>
  <c r="R23" i="2" s="1"/>
  <c r="I23" i="2"/>
  <c r="I28" i="2" s="1"/>
  <c r="S23" i="2" l="1"/>
  <c r="Q24" i="2"/>
  <c r="K26" i="2"/>
  <c r="R24" i="2"/>
  <c r="Q23" i="2"/>
  <c r="P28" i="2" l="1"/>
  <c r="M28" i="2"/>
  <c r="S28" i="2"/>
  <c r="K17" i="2"/>
  <c r="Q17" i="2" s="1"/>
  <c r="I17" i="2"/>
  <c r="R17" i="2" l="1"/>
  <c r="S17" i="2"/>
  <c r="I3" i="2" l="1"/>
  <c r="K3" i="2"/>
  <c r="Q3" i="2" s="1"/>
  <c r="I4" i="2"/>
  <c r="K4" i="2"/>
  <c r="Q4" i="2"/>
  <c r="R4" i="2"/>
  <c r="S4" i="2"/>
  <c r="D5" i="2"/>
  <c r="G5" i="2"/>
  <c r="H5" i="2"/>
  <c r="J5" i="2"/>
  <c r="L5" i="2"/>
  <c r="M5" i="2"/>
  <c r="O5" i="2"/>
  <c r="P5" i="2"/>
  <c r="S3" i="2" l="1"/>
  <c r="I7" i="2"/>
  <c r="I6" i="2"/>
  <c r="K5" i="2"/>
  <c r="R3" i="2"/>
  <c r="M7" i="2" l="1"/>
  <c r="P7" i="2"/>
  <c r="S7" i="2"/>
</calcChain>
</file>

<file path=xl/sharedStrings.xml><?xml version="1.0" encoding="utf-8"?>
<sst xmlns="http://schemas.openxmlformats.org/spreadsheetml/2006/main" count="140" uniqueCount="67">
  <si>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</si>
  <si>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</si>
  <si>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</si>
  <si>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</si>
  <si>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</si>
  <si>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</si>
  <si>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</si>
  <si>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</si>
  <si>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</si>
  <si>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</si>
  <si>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</si>
  <si>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</si>
  <si>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</si>
  <si>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</si>
  <si>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</si>
  <si>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</si>
  <si>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</si>
  <si>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</si>
  <si>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</si>
  <si>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</si>
  <si>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</si>
  <si>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</si>
  <si>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</si>
  <si>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</si>
  <si>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</si>
  <si>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</si>
  <si>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</si>
  <si>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</si>
  <si>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</si>
  <si>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</si>
  <si>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57-077-006-00</t>
  </si>
  <si>
    <t>400 DUNEGRASS RIDGE</t>
  </si>
  <si>
    <t>WD</t>
  </si>
  <si>
    <t>03-ARM'S LENGTH</t>
  </si>
  <si>
    <t>LMDG</t>
  </si>
  <si>
    <t>4853/308</t>
  </si>
  <si>
    <t>LAKE MI DUNEGRASS</t>
  </si>
  <si>
    <t>407</t>
  </si>
  <si>
    <t>WATERFRONT</t>
  </si>
  <si>
    <t>57-077-009-00</t>
  </si>
  <si>
    <t>550 DUNEGRASS CIRCLE</t>
  </si>
  <si>
    <t>PTA</t>
  </si>
  <si>
    <t>57-077-014-00</t>
  </si>
  <si>
    <t>345 DUNEGRASS RIDGE</t>
  </si>
  <si>
    <t>4814/136</t>
  </si>
  <si>
    <t>NOT INSPECTED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</si>
  <si>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</si>
  <si>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</si>
  <si>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</si>
  <si>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</si>
  <si>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</si>
  <si>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</si>
  <si>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</si>
  <si>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Do Not Use</t>
  </si>
  <si>
    <t>Lake MI Dunegrass (LMDG) Land Value</t>
  </si>
  <si>
    <t>Concluded FF Rate = $13,540</t>
  </si>
  <si>
    <t>Lake MI Dunegrass (LMDG)  Backlot FF Rate</t>
  </si>
  <si>
    <t>57-077-004-01</t>
  </si>
  <si>
    <t>195 DUNEGRASS RIDGE</t>
  </si>
  <si>
    <t>19-MULTI PARCEL ARM'S LENGTH</t>
  </si>
  <si>
    <t>4946/550</t>
  </si>
  <si>
    <t>57-077-020-00</t>
  </si>
  <si>
    <t>389 DUNEGRASS CIRCLE</t>
  </si>
  <si>
    <t>4967/742</t>
  </si>
  <si>
    <t>Backlot w/no view</t>
  </si>
  <si>
    <t>Backlot w/view</t>
  </si>
  <si>
    <t>Concluded SF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</si>
</sst>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5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6" fontId="0" fillId="6" borderId="0" xfId="0" applyNumberFormat="1" applyFill="1" applyAlignment="1">
      <alignment horizontal="center"/>
    </xf>
    <xf numFmtId="6" fontId="0" fillId="6" borderId="0" xfId="0" applyNumberFormat="1" applyFill="1"/>
    <xf numFmtId="44" fontId="0" fillId="6" borderId="0" xfId="1" applyFont="1" applyFill="1"/>
    <xf numFmtId="44" fontId="0" fillId="0" borderId="0" xfId="1" applyFont="1"/>
  </cellXfs>
  <cellStyles count="2">
    <cellStyle name="Currency" xfId="1" builtinId="4"/>
    <cellStyle name="Normal" xfId="0" builtinId="0"/>
  </cellStyles>
  <dxfs count="6"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30261-3979-4972-9B06-1578ACFC3C20}">
  <dimension ref="A1:AX36"/>
  <sheetViews>
    <sheetView tabSelected="1" workbookViewId="0">
      <selection activeCell="O32" sqref="O32"/>
    </sheetView>
  </sheetViews>
  <sheetFormatPr defaultRowHeight="15" x14ac:dyDescent="0.25"/>
  <cols>
    <col min="1" max="1" width="14.42578125" bestFit="1" customWidth="1"/>
    <col min="2" max="2" width="21.710937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16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9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  <col min="30" max="30" width="13.140625" bestFit="1" customWidth="1"/>
  </cols>
  <sheetData>
    <row r="1" spans="1:50" x14ac:dyDescent="0.25">
      <c r="A1" s="50" t="s">
        <v>54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</row>
    <row r="2" spans="1:50" x14ac:dyDescent="0.25">
      <c r="A2" s="1" t="s">
        <v>0</v>
      </c>
      <c r="B2" s="1" t="s">
        <v>1</v>
      </c>
      <c r="C2" s="24" t="s">
        <v>2</v>
      </c>
      <c r="D2" s="14" t="s">
        <v>3</v>
      </c>
      <c r="E2" s="1" t="s">
        <v>4</v>
      </c>
      <c r="F2" s="1" t="s">
        <v>5</v>
      </c>
      <c r="G2" s="14" t="s">
        <v>6</v>
      </c>
      <c r="H2" s="14" t="s">
        <v>7</v>
      </c>
      <c r="I2" s="19" t="s">
        <v>8</v>
      </c>
      <c r="J2" s="14" t="s">
        <v>9</v>
      </c>
      <c r="K2" s="14" t="s">
        <v>10</v>
      </c>
      <c r="L2" s="14" t="s">
        <v>11</v>
      </c>
      <c r="M2" s="29" t="s">
        <v>12</v>
      </c>
      <c r="N2" s="33" t="s">
        <v>13</v>
      </c>
      <c r="O2" s="38" t="s">
        <v>14</v>
      </c>
      <c r="P2" s="38" t="s">
        <v>15</v>
      </c>
      <c r="Q2" s="14" t="s">
        <v>16</v>
      </c>
      <c r="R2" s="14" t="s">
        <v>17</v>
      </c>
      <c r="S2" s="43" t="s">
        <v>18</v>
      </c>
      <c r="T2" s="38" t="s">
        <v>19</v>
      </c>
      <c r="U2" s="3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x14ac:dyDescent="0.25">
      <c r="A3" t="s">
        <v>30</v>
      </c>
      <c r="B3" t="s">
        <v>31</v>
      </c>
      <c r="C3" s="25">
        <v>45044</v>
      </c>
      <c r="D3" s="15">
        <v>2250000</v>
      </c>
      <c r="E3" t="s">
        <v>32</v>
      </c>
      <c r="F3" t="s">
        <v>33</v>
      </c>
      <c r="G3" s="15">
        <v>2250000</v>
      </c>
      <c r="H3" s="15">
        <v>1471100</v>
      </c>
      <c r="I3" s="20">
        <f>H3/G3*100</f>
        <v>65.382222222222225</v>
      </c>
      <c r="J3" s="15">
        <v>2942196</v>
      </c>
      <c r="K3" s="15">
        <f>G3-0</f>
        <v>2250000</v>
      </c>
      <c r="L3" s="15">
        <v>2942196</v>
      </c>
      <c r="M3" s="30">
        <v>217.29656800000001</v>
      </c>
      <c r="N3" s="34">
        <v>508</v>
      </c>
      <c r="O3" s="39">
        <v>5.0810000000000004</v>
      </c>
      <c r="P3" s="39">
        <v>2.6259999999999999</v>
      </c>
      <c r="Q3" s="15">
        <f>K3/M3</f>
        <v>10354.512363950451</v>
      </c>
      <c r="R3" s="15">
        <f>K3/O3</f>
        <v>442826.21531194641</v>
      </c>
      <c r="S3" s="44">
        <f>K3/O3/43560</f>
        <v>10.165891076950102</v>
      </c>
      <c r="T3" s="39">
        <v>225.16</v>
      </c>
      <c r="U3" s="5" t="s">
        <v>34</v>
      </c>
      <c r="V3" t="s">
        <v>35</v>
      </c>
      <c r="X3" t="s">
        <v>36</v>
      </c>
      <c r="Y3">
        <v>0</v>
      </c>
      <c r="Z3">
        <v>1</v>
      </c>
      <c r="AA3" s="6">
        <v>45246</v>
      </c>
      <c r="AC3" s="7" t="s">
        <v>37</v>
      </c>
      <c r="AD3" t="s">
        <v>38</v>
      </c>
      <c r="AO3" s="2"/>
      <c r="AQ3" s="2"/>
    </row>
    <row r="4" spans="1:50" ht="15.75" thickBot="1" x14ac:dyDescent="0.3">
      <c r="A4" t="s">
        <v>39</v>
      </c>
      <c r="B4" t="s">
        <v>40</v>
      </c>
      <c r="C4" s="25">
        <v>45093</v>
      </c>
      <c r="D4" s="15">
        <v>3400000</v>
      </c>
      <c r="E4" t="s">
        <v>41</v>
      </c>
      <c r="F4" t="s">
        <v>33</v>
      </c>
      <c r="G4" s="15">
        <v>3400000</v>
      </c>
      <c r="H4" s="15">
        <v>1354000</v>
      </c>
      <c r="I4" s="20">
        <f>H4/G4*100</f>
        <v>39.82352941176471</v>
      </c>
      <c r="J4" s="15">
        <v>2708000</v>
      </c>
      <c r="K4" s="15">
        <f>G4-0</f>
        <v>3400000</v>
      </c>
      <c r="L4" s="15">
        <v>2708000</v>
      </c>
      <c r="M4" s="30">
        <v>200</v>
      </c>
      <c r="N4" s="34">
        <v>665</v>
      </c>
      <c r="O4" s="39">
        <v>3.0529999999999999</v>
      </c>
      <c r="P4" s="39">
        <v>3.0529999999999999</v>
      </c>
      <c r="Q4" s="15">
        <f>K4/M4</f>
        <v>17000</v>
      </c>
      <c r="R4" s="15">
        <f>K4/O4</f>
        <v>1113658.6963642319</v>
      </c>
      <c r="S4" s="44">
        <f>K4/O4/43560</f>
        <v>25.566085775120108</v>
      </c>
      <c r="T4" s="39">
        <v>200</v>
      </c>
      <c r="U4" s="5" t="s">
        <v>34</v>
      </c>
      <c r="X4" t="s">
        <v>36</v>
      </c>
      <c r="Y4">
        <v>0</v>
      </c>
      <c r="Z4">
        <v>1</v>
      </c>
      <c r="AA4" s="6">
        <v>43811</v>
      </c>
      <c r="AC4" s="7" t="s">
        <v>37</v>
      </c>
      <c r="AD4" t="s">
        <v>38</v>
      </c>
    </row>
    <row r="5" spans="1:50" ht="15.75" thickTop="1" x14ac:dyDescent="0.25">
      <c r="A5" s="8"/>
      <c r="B5" s="8"/>
      <c r="C5" s="26" t="s">
        <v>46</v>
      </c>
      <c r="D5" s="16">
        <f>+SUM(D3:D4)</f>
        <v>5650000</v>
      </c>
      <c r="E5" s="8"/>
      <c r="F5" s="8"/>
      <c r="G5" s="16">
        <f>+SUM(G3:G4)</f>
        <v>5650000</v>
      </c>
      <c r="H5" s="16">
        <f>+SUM(H3:H4)</f>
        <v>2825100</v>
      </c>
      <c r="I5" s="21"/>
      <c r="J5" s="16">
        <f>+SUM(J3:J4)</f>
        <v>5650196</v>
      </c>
      <c r="K5" s="16">
        <f>+SUM(K3:K4)</f>
        <v>5650000</v>
      </c>
      <c r="L5" s="16">
        <f>+SUM(L3:L4)</f>
        <v>5650196</v>
      </c>
      <c r="M5" s="31">
        <f>+SUM(M3:M4)</f>
        <v>417.29656799999998</v>
      </c>
      <c r="N5" s="35"/>
      <c r="O5" s="40">
        <f>+SUM(O3:O4)</f>
        <v>8.1340000000000003</v>
      </c>
      <c r="P5" s="40">
        <f>+SUM(P3:P4)</f>
        <v>5.6790000000000003</v>
      </c>
      <c r="Q5" s="16"/>
      <c r="R5" s="16"/>
      <c r="S5" s="45"/>
      <c r="T5" s="40"/>
      <c r="U5" s="9"/>
      <c r="V5" s="8"/>
      <c r="W5" s="8"/>
      <c r="X5" s="8"/>
      <c r="Y5" s="8"/>
      <c r="Z5" s="8"/>
      <c r="AA5" s="8"/>
      <c r="AB5" s="8"/>
      <c r="AC5" s="8"/>
      <c r="AD5" s="8"/>
    </row>
    <row r="6" spans="1:50" x14ac:dyDescent="0.25">
      <c r="A6" s="10"/>
      <c r="B6" s="10"/>
      <c r="C6" s="27"/>
      <c r="D6" s="17"/>
      <c r="E6" s="10"/>
      <c r="F6" s="10"/>
      <c r="G6" s="17"/>
      <c r="H6" s="17" t="s">
        <v>47</v>
      </c>
      <c r="I6" s="22">
        <f>H5/G5*100</f>
        <v>50.001769911504425</v>
      </c>
      <c r="J6" s="17"/>
      <c r="K6" s="17"/>
      <c r="L6" s="17" t="s">
        <v>48</v>
      </c>
      <c r="M6" s="32"/>
      <c r="N6" s="36"/>
      <c r="O6" s="41" t="s">
        <v>48</v>
      </c>
      <c r="P6" s="41"/>
      <c r="Q6" s="17"/>
      <c r="R6" s="17" t="s">
        <v>48</v>
      </c>
      <c r="S6" s="46"/>
      <c r="T6" s="41"/>
      <c r="U6" s="11"/>
      <c r="V6" s="10"/>
      <c r="W6" s="10"/>
      <c r="X6" s="10"/>
      <c r="Y6" s="10"/>
      <c r="Z6" s="10"/>
      <c r="AA6" s="10"/>
      <c r="AB6" s="10"/>
      <c r="AC6" s="10"/>
      <c r="AD6" s="10"/>
    </row>
    <row r="7" spans="1:50" x14ac:dyDescent="0.25">
      <c r="A7" s="12"/>
      <c r="B7" s="12"/>
      <c r="C7" s="28"/>
      <c r="D7" s="18"/>
      <c r="E7" s="12"/>
      <c r="F7" s="12"/>
      <c r="G7" s="18"/>
      <c r="H7" s="18" t="s">
        <v>49</v>
      </c>
      <c r="I7" s="23">
        <f>STDEV(I3:I4)</f>
        <v>18.072725004538373</v>
      </c>
      <c r="J7" s="18"/>
      <c r="K7" s="18"/>
      <c r="L7" s="18" t="s">
        <v>50</v>
      </c>
      <c r="M7" s="48">
        <f>K5/M5</f>
        <v>13539.531434631881</v>
      </c>
      <c r="N7" s="37"/>
      <c r="O7" s="42" t="s">
        <v>51</v>
      </c>
      <c r="P7" s="42">
        <f>K5/O5</f>
        <v>694615.19547578064</v>
      </c>
      <c r="Q7" s="18"/>
      <c r="R7" s="18" t="s">
        <v>52</v>
      </c>
      <c r="S7" s="47">
        <f>K5/O5/43560</f>
        <v>15.946170695036287</v>
      </c>
      <c r="T7" s="42"/>
      <c r="U7" s="13"/>
      <c r="V7" s="12"/>
      <c r="W7" s="12"/>
      <c r="X7" s="12"/>
      <c r="Y7" s="12"/>
      <c r="Z7" s="12"/>
      <c r="AA7" s="12"/>
      <c r="AB7" s="12"/>
      <c r="AC7" s="12"/>
      <c r="AD7" s="12"/>
    </row>
    <row r="10" spans="1:50" x14ac:dyDescent="0.25">
      <c r="K10" s="51" t="s">
        <v>55</v>
      </c>
      <c r="L10" s="51"/>
      <c r="M10" s="51"/>
    </row>
    <row r="16" spans="1:50" x14ac:dyDescent="0.25">
      <c r="A16" s="49" t="s">
        <v>53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</row>
    <row r="17" spans="1:30" x14ac:dyDescent="0.25">
      <c r="A17" t="s">
        <v>42</v>
      </c>
      <c r="B17" t="s">
        <v>43</v>
      </c>
      <c r="C17" s="25">
        <v>44862</v>
      </c>
      <c r="D17" s="15">
        <v>615000</v>
      </c>
      <c r="E17" t="s">
        <v>32</v>
      </c>
      <c r="F17" t="s">
        <v>33</v>
      </c>
      <c r="G17" s="15">
        <v>615000</v>
      </c>
      <c r="H17" s="15">
        <v>364300</v>
      </c>
      <c r="I17" s="20">
        <f>H17/G17*100</f>
        <v>59.235772357723583</v>
      </c>
      <c r="J17" s="15">
        <v>728657</v>
      </c>
      <c r="K17" s="15">
        <f>G17-0</f>
        <v>615000</v>
      </c>
      <c r="L17" s="15">
        <v>728657</v>
      </c>
      <c r="M17" s="30">
        <v>150</v>
      </c>
      <c r="N17" s="34">
        <v>190</v>
      </c>
      <c r="O17" s="39">
        <v>0.75700000000000001</v>
      </c>
      <c r="P17" s="39">
        <v>0.75700000000000001</v>
      </c>
      <c r="Q17" s="15">
        <f>K17/M17</f>
        <v>4100</v>
      </c>
      <c r="R17" s="15">
        <f>K17/O17</f>
        <v>812417.43725231173</v>
      </c>
      <c r="S17" s="44">
        <f>K17/O17/43560</f>
        <v>18.650538045278047</v>
      </c>
      <c r="T17" s="39">
        <v>150</v>
      </c>
      <c r="U17" s="5" t="s">
        <v>34</v>
      </c>
      <c r="V17" t="s">
        <v>44</v>
      </c>
      <c r="X17" t="s">
        <v>36</v>
      </c>
      <c r="Y17">
        <v>0</v>
      </c>
      <c r="Z17">
        <v>1</v>
      </c>
      <c r="AA17" t="s">
        <v>45</v>
      </c>
      <c r="AC17" s="7" t="s">
        <v>37</v>
      </c>
      <c r="AD17" t="s">
        <v>38</v>
      </c>
    </row>
    <row r="21" spans="1:30" x14ac:dyDescent="0.25">
      <c r="A21" s="50" t="s">
        <v>56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</row>
    <row r="22" spans="1:30" x14ac:dyDescent="0.25">
      <c r="A22" s="1" t="s">
        <v>0</v>
      </c>
      <c r="B22" s="1" t="s">
        <v>1</v>
      </c>
      <c r="C22" s="24" t="s">
        <v>2</v>
      </c>
      <c r="D22" s="14" t="s">
        <v>3</v>
      </c>
      <c r="E22" s="1" t="s">
        <v>4</v>
      </c>
      <c r="F22" s="1" t="s">
        <v>5</v>
      </c>
      <c r="G22" s="14" t="s">
        <v>6</v>
      </c>
      <c r="H22" s="14" t="s">
        <v>7</v>
      </c>
      <c r="I22" s="19" t="s">
        <v>8</v>
      </c>
      <c r="J22" s="14" t="s">
        <v>9</v>
      </c>
      <c r="K22" s="14" t="s">
        <v>10</v>
      </c>
      <c r="L22" s="14" t="s">
        <v>11</v>
      </c>
      <c r="M22" s="29" t="s">
        <v>12</v>
      </c>
      <c r="N22" s="33" t="s">
        <v>13</v>
      </c>
      <c r="O22" s="38" t="s">
        <v>14</v>
      </c>
      <c r="P22" s="38" t="s">
        <v>15</v>
      </c>
      <c r="Q22" s="14" t="s">
        <v>16</v>
      </c>
      <c r="R22" s="14" t="s">
        <v>17</v>
      </c>
      <c r="S22" s="43" t="s">
        <v>18</v>
      </c>
      <c r="T22" s="38" t="s">
        <v>19</v>
      </c>
      <c r="U22" s="3" t="s">
        <v>20</v>
      </c>
      <c r="V22" s="1" t="s">
        <v>21</v>
      </c>
      <c r="W22" s="1" t="s">
        <v>22</v>
      </c>
      <c r="X22" s="1" t="s">
        <v>23</v>
      </c>
      <c r="Y22" s="1" t="s">
        <v>24</v>
      </c>
      <c r="Z22" s="1" t="s">
        <v>25</v>
      </c>
      <c r="AA22" s="1" t="s">
        <v>26</v>
      </c>
      <c r="AB22" s="1" t="s">
        <v>27</v>
      </c>
      <c r="AC22" s="1" t="s">
        <v>28</v>
      </c>
      <c r="AD22" s="1" t="s">
        <v>29</v>
      </c>
    </row>
    <row r="23" spans="1:30" x14ac:dyDescent="0.25">
      <c r="A23" t="s">
        <v>57</v>
      </c>
      <c r="B23" t="s">
        <v>58</v>
      </c>
      <c r="C23" s="25">
        <v>45533</v>
      </c>
      <c r="D23" s="15">
        <v>1800000</v>
      </c>
      <c r="E23" t="s">
        <v>41</v>
      </c>
      <c r="F23" t="s">
        <v>59</v>
      </c>
      <c r="G23" s="15">
        <v>1800000</v>
      </c>
      <c r="H23" s="15">
        <v>800400</v>
      </c>
      <c r="I23" s="20">
        <f>H23/G23*100</f>
        <v>44.466666666666669</v>
      </c>
      <c r="J23" s="15">
        <v>1600739</v>
      </c>
      <c r="K23" s="15">
        <f>G23-0</f>
        <v>1800000</v>
      </c>
      <c r="L23" s="15">
        <v>1600739</v>
      </c>
      <c r="M23" s="30">
        <v>135</v>
      </c>
      <c r="N23" s="34">
        <v>530</v>
      </c>
      <c r="O23" s="39">
        <v>1.9650000000000001</v>
      </c>
      <c r="P23" s="39">
        <v>1.9650000000000001</v>
      </c>
      <c r="Q23" s="15">
        <f>K23/M23</f>
        <v>13333.333333333334</v>
      </c>
      <c r="R23" s="15">
        <f>K23/O23</f>
        <v>916030.53435114503</v>
      </c>
      <c r="S23" s="44">
        <f>K23/O23/43560</f>
        <v>21.029167455260446</v>
      </c>
      <c r="T23" s="39">
        <v>135</v>
      </c>
      <c r="U23" s="5" t="s">
        <v>34</v>
      </c>
      <c r="X23" t="s">
        <v>36</v>
      </c>
      <c r="Y23">
        <v>0</v>
      </c>
      <c r="Z23">
        <v>0</v>
      </c>
      <c r="AA23" t="s">
        <v>45</v>
      </c>
      <c r="AC23" s="7" t="s">
        <v>37</v>
      </c>
      <c r="AD23" t="s">
        <v>38</v>
      </c>
    </row>
    <row r="24" spans="1:30" x14ac:dyDescent="0.25">
      <c r="A24" t="s">
        <v>42</v>
      </c>
      <c r="B24" t="s">
        <v>43</v>
      </c>
      <c r="C24" s="25">
        <v>45442</v>
      </c>
      <c r="D24" s="15">
        <v>635000</v>
      </c>
      <c r="E24" t="s">
        <v>32</v>
      </c>
      <c r="F24" t="s">
        <v>33</v>
      </c>
      <c r="G24" s="15">
        <v>635000</v>
      </c>
      <c r="H24" s="15">
        <v>308100</v>
      </c>
      <c r="I24" s="20">
        <f>H24/G24*100</f>
        <v>48.519685039370081</v>
      </c>
      <c r="J24" s="15">
        <v>616277</v>
      </c>
      <c r="K24" s="15">
        <f>G24-0</f>
        <v>635000</v>
      </c>
      <c r="L24" s="15">
        <v>616277</v>
      </c>
      <c r="M24" s="30">
        <v>150</v>
      </c>
      <c r="N24" s="34">
        <v>190</v>
      </c>
      <c r="O24" s="39">
        <v>0.75700000000000001</v>
      </c>
      <c r="P24" s="39">
        <v>0.75700000000000001</v>
      </c>
      <c r="Q24" s="15">
        <f>K24/M24</f>
        <v>4233.333333333333</v>
      </c>
      <c r="R24" s="15">
        <f>K24/O24</f>
        <v>838837.51651254948</v>
      </c>
      <c r="S24" s="44">
        <f>K24/O24/43560</f>
        <v>19.257059607726113</v>
      </c>
      <c r="T24" s="39">
        <v>150</v>
      </c>
      <c r="U24" s="5" t="s">
        <v>34</v>
      </c>
      <c r="V24" t="s">
        <v>60</v>
      </c>
      <c r="X24" t="s">
        <v>36</v>
      </c>
      <c r="Y24">
        <v>0</v>
      </c>
      <c r="Z24">
        <v>1</v>
      </c>
      <c r="AA24" t="s">
        <v>45</v>
      </c>
      <c r="AC24" s="7" t="s">
        <v>37</v>
      </c>
      <c r="AD24" t="s">
        <v>38</v>
      </c>
    </row>
    <row r="25" spans="1:30" ht="15.75" thickBot="1" x14ac:dyDescent="0.3">
      <c r="A25" t="s">
        <v>61</v>
      </c>
      <c r="B25" t="s">
        <v>62</v>
      </c>
      <c r="C25" s="25">
        <v>45525</v>
      </c>
      <c r="D25" s="15">
        <v>3700000</v>
      </c>
      <c r="E25" t="s">
        <v>32</v>
      </c>
      <c r="F25" t="s">
        <v>33</v>
      </c>
      <c r="G25" s="15">
        <v>3700000</v>
      </c>
      <c r="H25" s="15">
        <v>1699600</v>
      </c>
      <c r="I25" s="20">
        <f>H25/G25*100</f>
        <v>45.935135135135134</v>
      </c>
      <c r="J25" s="15">
        <v>3399260</v>
      </c>
      <c r="K25" s="15">
        <f>G25-2774175</f>
        <v>925825</v>
      </c>
      <c r="L25" s="15">
        <v>625085</v>
      </c>
      <c r="M25" s="30">
        <v>137</v>
      </c>
      <c r="N25" s="34">
        <v>200</v>
      </c>
      <c r="O25" s="39">
        <v>0.76700000000000002</v>
      </c>
      <c r="P25" s="39">
        <v>0.76700000000000002</v>
      </c>
      <c r="Q25" s="15">
        <f>K25/M25</f>
        <v>6757.8467153284673</v>
      </c>
      <c r="R25" s="15">
        <f>K25/O25</f>
        <v>1207073.0117340286</v>
      </c>
      <c r="S25" s="44">
        <f>K25/O25/43560</f>
        <v>27.710583373141151</v>
      </c>
      <c r="T25" s="39">
        <v>137</v>
      </c>
      <c r="U25" s="5" t="s">
        <v>34</v>
      </c>
      <c r="V25" t="s">
        <v>63</v>
      </c>
      <c r="X25" t="s">
        <v>36</v>
      </c>
      <c r="Y25">
        <v>0</v>
      </c>
      <c r="Z25">
        <v>1</v>
      </c>
      <c r="AA25" s="6">
        <v>43811</v>
      </c>
      <c r="AC25" s="7" t="s">
        <v>37</v>
      </c>
      <c r="AD25" t="s">
        <v>38</v>
      </c>
    </row>
    <row r="26" spans="1:30" ht="15.75" thickTop="1" x14ac:dyDescent="0.25">
      <c r="A26" s="8"/>
      <c r="B26" s="8"/>
      <c r="C26" s="26" t="s">
        <v>46</v>
      </c>
      <c r="D26" s="16">
        <f>+SUM(D23:D25)</f>
        <v>6135000</v>
      </c>
      <c r="E26" s="8"/>
      <c r="F26" s="8"/>
      <c r="G26" s="16">
        <f>+SUM(G23:G25)</f>
        <v>6135000</v>
      </c>
      <c r="H26" s="16">
        <f>+SUM(H23:H25)</f>
        <v>2808100</v>
      </c>
      <c r="I26" s="21"/>
      <c r="J26" s="16">
        <f>+SUM(J23:J25)</f>
        <v>5616276</v>
      </c>
      <c r="K26" s="16">
        <f>+SUM(K23:K25)</f>
        <v>3360825</v>
      </c>
      <c r="L26" s="16">
        <f>+SUM(L23:L25)</f>
        <v>2842101</v>
      </c>
      <c r="M26" s="31">
        <f>+SUM(M23:M25)</f>
        <v>422</v>
      </c>
      <c r="N26" s="35"/>
      <c r="O26" s="40">
        <f>+SUM(O23:O25)</f>
        <v>3.4889999999999999</v>
      </c>
      <c r="P26" s="40">
        <f>+SUM(P23:P25)</f>
        <v>3.4889999999999999</v>
      </c>
      <c r="Q26" s="16"/>
      <c r="R26" s="16"/>
      <c r="S26" s="45"/>
      <c r="T26" s="40"/>
      <c r="U26" s="9"/>
      <c r="V26" s="8"/>
      <c r="W26" s="8"/>
      <c r="X26" s="8"/>
      <c r="Y26" s="8"/>
      <c r="Z26" s="8"/>
      <c r="AA26" s="8"/>
      <c r="AB26" s="8"/>
      <c r="AC26" s="8"/>
      <c r="AD26" s="8"/>
    </row>
    <row r="27" spans="1:30" x14ac:dyDescent="0.25">
      <c r="A27" s="10"/>
      <c r="B27" s="10"/>
      <c r="C27" s="27"/>
      <c r="D27" s="17"/>
      <c r="E27" s="10"/>
      <c r="F27" s="10"/>
      <c r="G27" s="17"/>
      <c r="H27" s="17" t="s">
        <v>47</v>
      </c>
      <c r="I27" s="22">
        <f>H26/G26*100</f>
        <v>45.771801140994292</v>
      </c>
      <c r="J27" s="17"/>
      <c r="K27" s="17"/>
      <c r="L27" s="17" t="s">
        <v>48</v>
      </c>
      <c r="M27" s="32"/>
      <c r="N27" s="36"/>
      <c r="O27" s="41" t="s">
        <v>48</v>
      </c>
      <c r="P27" s="41"/>
      <c r="Q27" s="17"/>
      <c r="R27" s="17" t="s">
        <v>48</v>
      </c>
      <c r="S27" s="46"/>
      <c r="T27" s="41"/>
      <c r="U27" s="11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x14ac:dyDescent="0.25">
      <c r="A28" s="12"/>
      <c r="B28" s="12"/>
      <c r="C28" s="28"/>
      <c r="D28" s="18"/>
      <c r="E28" s="12"/>
      <c r="F28" s="12"/>
      <c r="G28" s="18"/>
      <c r="H28" s="18" t="s">
        <v>49</v>
      </c>
      <c r="I28" s="23">
        <f>STDEV(I23:I25)</f>
        <v>2.0519606794412679</v>
      </c>
      <c r="J28" s="18"/>
      <c r="K28" s="18"/>
      <c r="L28" s="18" t="s">
        <v>50</v>
      </c>
      <c r="M28" s="48">
        <f>K26/M26</f>
        <v>7964.0402843601896</v>
      </c>
      <c r="N28" s="37"/>
      <c r="O28" s="42" t="s">
        <v>51</v>
      </c>
      <c r="P28" s="42">
        <f>K26/O26</f>
        <v>963263.11263972486</v>
      </c>
      <c r="Q28" s="18"/>
      <c r="R28" s="18" t="s">
        <v>52</v>
      </c>
      <c r="S28" s="47">
        <f>K26/O26/43560</f>
        <v>22.113478251600661</v>
      </c>
      <c r="T28" s="42"/>
      <c r="U28" s="13"/>
      <c r="V28" s="12"/>
      <c r="W28" s="12"/>
      <c r="X28" s="12"/>
      <c r="Y28" s="12"/>
      <c r="Z28" s="12"/>
      <c r="AA28" s="12"/>
      <c r="AB28" s="12"/>
      <c r="AC28" s="12"/>
      <c r="AD28" s="12"/>
    </row>
    <row r="34" spans="9:12" x14ac:dyDescent="0.25">
      <c r="J34" s="52" t="s">
        <v>66</v>
      </c>
      <c r="K34" s="52"/>
      <c r="L34" s="52"/>
    </row>
    <row r="35" spans="9:12" x14ac:dyDescent="0.25">
      <c r="J35" s="52" t="s">
        <v>64</v>
      </c>
      <c r="K35" s="52"/>
      <c r="L35" s="53">
        <v>22.11</v>
      </c>
    </row>
    <row r="36" spans="9:12" x14ac:dyDescent="0.25">
      <c r="I36" s="54"/>
      <c r="J36" s="52" t="s">
        <v>65</v>
      </c>
      <c r="K36" s="53"/>
      <c r="L36" s="53">
        <v>22.11</v>
      </c>
    </row>
  </sheetData>
  <mergeCells count="4">
    <mergeCell ref="A16:AD16"/>
    <mergeCell ref="A1:AD1"/>
    <mergeCell ref="K10:M10"/>
    <mergeCell ref="A21:AD21"/>
  </mergeCells>
  <conditionalFormatting sqref="A3:AD4">
    <cfRule type="expression" dxfId="5" priority="5" stopIfTrue="1">
      <formula>MOD(ROW(),4)&gt;1</formula>
    </cfRule>
    <cfRule type="expression" dxfId="4" priority="6" stopIfTrue="1">
      <formula>MOD(ROW(),4)&lt;2</formula>
    </cfRule>
  </conditionalFormatting>
  <conditionalFormatting sqref="A17:AD17">
    <cfRule type="expression" dxfId="3" priority="3" stopIfTrue="1">
      <formula>MOD(ROW(),4)&gt;1</formula>
    </cfRule>
    <cfRule type="expression" dxfId="2" priority="4" stopIfTrue="1">
      <formula>MOD(ROW(),4)&lt;2</formula>
    </cfRule>
  </conditionalFormatting>
  <conditionalFormatting sqref="A23:AD25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7DE51-1613-407B-9721-47934A51FDE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2025-01-14T15:52:22Z</dcterms:created>
  <dcterms:modified xsi:type="dcterms:W3CDTF">2025-01-20T16:55:21Z</dcterms:modified>
</cp:coreProperties>
</file>