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ssessor\2024 - 2025 Assessment Year\Land Values\"/>
    </mc:Choice>
  </mc:AlternateContent>
  <xr:revisionPtr revIDLastSave="0" documentId="8_{FA246937-0017-4866-8617-20439221D4FB}" xr6:coauthVersionLast="47" xr6:coauthVersionMax="47" xr10:uidLastSave="{00000000-0000-0000-0000-000000000000}"/>
  <bookViews>
    <workbookView xWindow="0" yWindow="720" windowWidth="29010" windowHeight="15480" xr2:uid="{7B18A94A-8DDC-4A6C-8E0E-D5A08D5E0F18}"/>
  </bookViews>
  <sheets>
    <sheet name="Land Analysis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2" l="1"/>
  <c r="I5" i="2" s="1"/>
  <c r="K2" i="2"/>
  <c r="Q2" i="2" s="1"/>
  <c r="R2" i="2"/>
  <c r="S2" i="2"/>
  <c r="D3" i="2"/>
  <c r="G3" i="2"/>
  <c r="H3" i="2"/>
  <c r="I4" i="2" s="1"/>
  <c r="J3" i="2"/>
  <c r="K3" i="2"/>
  <c r="M5" i="2" s="1"/>
  <c r="L3" i="2"/>
  <c r="M3" i="2"/>
  <c r="O3" i="2"/>
  <c r="S5" i="2" s="1"/>
  <c r="P3" i="2"/>
  <c r="P5" i="2" l="1"/>
</calcChain>
</file>

<file path=xl/sharedStrings.xml><?xml version="1.0" encoding="utf-8"?>
<sst xmlns="http://schemas.openxmlformats.org/spreadsheetml/2006/main" count="64" uniqueCount="62">
  <si>
    <t>Parcel Number</t>
  </si>
  <si>
    <t>Street Address</t>
  </si>
  <si>
    <t>Sale Date</t>
  </si>
  <si>
    <t>Sale Price</t>
  </si>
  <si>
    <t>Instr.</t>
  </si>
  <si>
    <t>Terms of Sale</t>
  </si>
  <si>
    <t>Adj. Sale $</t>
  </si>
  <si>
    <t>Cur. Asmnt.</t>
  </si>
  <si>
    <t>Asd/Adj. Sale</t>
  </si>
  <si>
    <t>Cur. Appraisal</t>
  </si>
  <si>
    <t>Land Residual</t>
  </si>
  <si>
    <t>Est. Land Value</t>
  </si>
  <si>
    <t>Effec. Front</t>
  </si>
  <si>
    <t>Depth</t>
  </si>
  <si>
    <t>Net Acres</t>
  </si>
  <si>
    <t>Total Acres</t>
  </si>
  <si>
    <t>Dollars/FF</t>
  </si>
  <si>
    <t>Dollars/Acre</t>
  </si>
  <si>
    <t>Dollars/SqFt</t>
  </si>
  <si>
    <t>Actual Front</t>
  </si>
  <si>
    <t>ECF Area</t>
  </si>
  <si>
    <t>Liber/Page</t>
  </si>
  <si>
    <t>Other Parcels in Sale</t>
  </si>
  <si>
    <t>Land Table</t>
  </si>
  <si>
    <t>Gravel</t>
  </si>
  <si>
    <t>Paved</t>
  </si>
  <si>
    <t>Inspected Date</t>
  </si>
  <si>
    <t>Use Code</t>
  </si>
  <si>
    <t>Class</t>
  </si>
  <si>
    <t>Rate Group 1</t>
  </si>
  <si>
    <t>Rate Group 2</t>
  </si>
  <si>
    <t>Rate Group 3</t>
  </si>
  <si>
    <t>Site Characteristics</t>
  </si>
  <si>
    <t>Access</t>
  </si>
  <si>
    <t>Water Supply</t>
  </si>
  <si>
    <t>Sewer</t>
  </si>
  <si>
    <t>Property Restrictions</t>
  </si>
  <si>
    <t>Restriction Notes</t>
  </si>
  <si>
    <t>Waterfont View</t>
  </si>
  <si>
    <t>Waterfront</t>
  </si>
  <si>
    <t>Waterfront Name</t>
  </si>
  <si>
    <t>Waterfront Ownership</t>
  </si>
  <si>
    <t>Waterfront Influences</t>
  </si>
  <si>
    <t>Bottom Character</t>
  </si>
  <si>
    <t>57-100-001-00</t>
  </si>
  <si>
    <t>1064 HOLLAND</t>
  </si>
  <si>
    <t>WD</t>
  </si>
  <si>
    <t>03-ARM'S LENGTH</t>
  </si>
  <si>
    <t>EKWFT</t>
  </si>
  <si>
    <t>4777/228</t>
  </si>
  <si>
    <t>EAST KAZO  WFT</t>
  </si>
  <si>
    <t>401</t>
  </si>
  <si>
    <t>WATERFRONT</t>
  </si>
  <si>
    <t>BACK</t>
  </si>
  <si>
    <t>Totals:</t>
  </si>
  <si>
    <t>Sale. Ratio =&gt;</t>
  </si>
  <si>
    <t>Average</t>
  </si>
  <si>
    <t>Std. Dev. =&gt;</t>
  </si>
  <si>
    <t>per FF=&gt;</t>
  </si>
  <si>
    <t>per Net Acre=&gt;</t>
  </si>
  <si>
    <t>per SqFt=&gt;</t>
  </si>
  <si>
    <t>Valued with West Kazo WTF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</si>
</sst>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8" formatCode="&quot;$&quot;#,##0.00_);[Red]\(&quot;$&quot;#,##0.00\)"/>
    <numFmt numFmtId="164" formatCode="#0.00_);[Red]\(#0.00\)"/>
    <numFmt numFmtId="165" formatCode="mm/dd/yy"/>
    <numFmt numFmtId="166" formatCode="#,##0.0_);[Red]\(#,##0.0\)"/>
    <numFmt numFmtId="167" formatCode="#0.0_);[Red]\(#0.0\)"/>
    <numFmt numFmtId="168" formatCode="&quot;$&quot;#,##0_);[Red]\(&quot;$&quot;#,##0.00\)"/>
  </numFmts>
  <fonts count="3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14" fontId="0" fillId="0" borderId="0" xfId="0" applyNumberFormat="1"/>
    <xf numFmtId="0" fontId="0" fillId="0" borderId="0" xfId="0" quotePrefix="1"/>
    <xf numFmtId="0" fontId="2" fillId="3" borderId="1" xfId="0" applyFont="1" applyFill="1" applyBorder="1"/>
    <xf numFmtId="0" fontId="2" fillId="3" borderId="1" xfId="0" applyFont="1" applyFill="1" applyBorder="1" applyAlignment="1">
      <alignment horizontal="right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right"/>
    </xf>
    <xf numFmtId="6" fontId="1" fillId="2" borderId="0" xfId="0" applyNumberFormat="1" applyFont="1" applyFill="1" applyAlignment="1">
      <alignment horizontal="center"/>
    </xf>
    <xf numFmtId="6" fontId="0" fillId="0" borderId="0" xfId="0" applyNumberFormat="1"/>
    <xf numFmtId="6" fontId="2" fillId="3" borderId="1" xfId="0" applyNumberFormat="1" applyFont="1" applyFill="1" applyBorder="1"/>
    <xf numFmtId="6" fontId="2" fillId="3" borderId="0" xfId="0" applyNumberFormat="1" applyFont="1" applyFill="1"/>
    <xf numFmtId="6" fontId="2" fillId="3" borderId="2" xfId="0" applyNumberFormat="1" applyFont="1" applyFill="1" applyBorder="1"/>
    <xf numFmtId="164" fontId="1" fillId="2" borderId="0" xfId="0" applyNumberFormat="1" applyFont="1" applyFill="1" applyAlignment="1">
      <alignment horizontal="center"/>
    </xf>
    <xf numFmtId="164" fontId="0" fillId="0" borderId="0" xfId="0" applyNumberFormat="1"/>
    <xf numFmtId="164" fontId="2" fillId="3" borderId="1" xfId="0" applyNumberFormat="1" applyFont="1" applyFill="1" applyBorder="1"/>
    <xf numFmtId="164" fontId="2" fillId="3" borderId="0" xfId="0" applyNumberFormat="1" applyFont="1" applyFill="1"/>
    <xf numFmtId="164" fontId="2" fillId="3" borderId="2" xfId="0" applyNumberFormat="1" applyFont="1" applyFill="1" applyBorder="1"/>
    <xf numFmtId="165" fontId="1" fillId="2" borderId="0" xfId="0" applyNumberFormat="1" applyFont="1" applyFill="1" applyAlignment="1">
      <alignment horizontal="center"/>
    </xf>
    <xf numFmtId="165" fontId="0" fillId="0" borderId="0" xfId="0" applyNumberFormat="1"/>
    <xf numFmtId="165" fontId="2" fillId="3" borderId="1" xfId="0" applyNumberFormat="1" applyFont="1" applyFill="1" applyBorder="1"/>
    <xf numFmtId="165" fontId="2" fillId="3" borderId="0" xfId="0" applyNumberFormat="1" applyFont="1" applyFill="1"/>
    <xf numFmtId="165" fontId="2" fillId="3" borderId="2" xfId="0" applyNumberFormat="1" applyFont="1" applyFill="1" applyBorder="1"/>
    <xf numFmtId="166" fontId="1" fillId="2" borderId="0" xfId="0" applyNumberFormat="1" applyFont="1" applyFill="1" applyAlignment="1">
      <alignment horizontal="center"/>
    </xf>
    <xf numFmtId="166" fontId="0" fillId="0" borderId="0" xfId="0" applyNumberFormat="1"/>
    <xf numFmtId="166" fontId="2" fillId="3" borderId="1" xfId="0" applyNumberFormat="1" applyFont="1" applyFill="1" applyBorder="1"/>
    <xf numFmtId="166" fontId="2" fillId="3" borderId="0" xfId="0" applyNumberFormat="1" applyFont="1" applyFill="1"/>
    <xf numFmtId="167" fontId="1" fillId="2" borderId="0" xfId="0" applyNumberFormat="1" applyFont="1" applyFill="1" applyAlignment="1">
      <alignment horizontal="center"/>
    </xf>
    <xf numFmtId="167" fontId="0" fillId="0" borderId="0" xfId="0" applyNumberFormat="1"/>
    <xf numFmtId="167" fontId="2" fillId="3" borderId="1" xfId="0" applyNumberFormat="1" applyFont="1" applyFill="1" applyBorder="1"/>
    <xf numFmtId="167" fontId="2" fillId="3" borderId="0" xfId="0" applyNumberFormat="1" applyFont="1" applyFill="1"/>
    <xf numFmtId="167" fontId="2" fillId="3" borderId="2" xfId="0" applyNumberFormat="1" applyFont="1" applyFill="1" applyBorder="1"/>
    <xf numFmtId="40" fontId="1" fillId="2" borderId="0" xfId="0" applyNumberFormat="1" applyFont="1" applyFill="1" applyAlignment="1">
      <alignment horizontal="center"/>
    </xf>
    <xf numFmtId="40" fontId="0" fillId="0" borderId="0" xfId="0" applyNumberFormat="1"/>
    <xf numFmtId="40" fontId="2" fillId="3" borderId="1" xfId="0" applyNumberFormat="1" applyFont="1" applyFill="1" applyBorder="1"/>
    <xf numFmtId="40" fontId="2" fillId="3" borderId="0" xfId="0" applyNumberFormat="1" applyFont="1" applyFill="1"/>
    <xf numFmtId="40" fontId="2" fillId="3" borderId="2" xfId="0" applyNumberFormat="1" applyFont="1" applyFill="1" applyBorder="1"/>
    <xf numFmtId="8" fontId="1" fillId="2" borderId="0" xfId="0" applyNumberFormat="1" applyFont="1" applyFill="1" applyAlignment="1">
      <alignment horizontal="center"/>
    </xf>
    <xf numFmtId="8" fontId="0" fillId="0" borderId="0" xfId="0" applyNumberFormat="1"/>
    <xf numFmtId="8" fontId="2" fillId="3" borderId="1" xfId="0" applyNumberFormat="1" applyFont="1" applyFill="1" applyBorder="1"/>
    <xf numFmtId="8" fontId="2" fillId="3" borderId="0" xfId="0" applyNumberFormat="1" applyFont="1" applyFill="1"/>
    <xf numFmtId="8" fontId="2" fillId="3" borderId="2" xfId="0" applyNumberFormat="1" applyFont="1" applyFill="1" applyBorder="1"/>
    <xf numFmtId="168" fontId="2" fillId="3" borderId="2" xfId="0" applyNumberFormat="1" applyFont="1" applyFill="1" applyBorder="1"/>
    <xf numFmtId="6" fontId="0" fillId="4" borderId="0" xfId="0" applyNumberFormat="1" applyFill="1"/>
    <xf numFmtId="164" fontId="0" fillId="4" borderId="0" xfId="0" applyNumberFormat="1" applyFill="1"/>
  </cellXfs>
  <cellStyles count="1">
    <cellStyle name="Normal" xfId="0" builtinId="0"/>
  </cellStyles>
  <dxfs count="2">
    <dxf>
      <fill>
        <patternFill>
          <bgColor rgb="FFFFFFFF"/>
        </patternFill>
      </fill>
    </dxf>
    <dxf>
      <fill>
        <patternFill>
          <bgColor rgb="FFA7E4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0F598-E9F3-4B24-A2E8-BD7B1296BA21}">
  <dimension ref="A1:BL14"/>
  <sheetViews>
    <sheetView tabSelected="1" workbookViewId="0">
      <selection activeCell="H14" sqref="H14:J14"/>
    </sheetView>
  </sheetViews>
  <sheetFormatPr defaultRowHeight="15" x14ac:dyDescent="0.25"/>
  <cols>
    <col min="1" max="2" width="14.42578125" bestFit="1" customWidth="1"/>
    <col min="3" max="3" width="9.5703125" style="25" bestFit="1" customWidth="1"/>
    <col min="4" max="4" width="10.85546875" style="15" bestFit="1" customWidth="1"/>
    <col min="5" max="5" width="5.7109375" bestFit="1" customWidth="1"/>
    <col min="6" max="6" width="16.42578125" bestFit="1" customWidth="1"/>
    <col min="7" max="7" width="10.85546875" style="15" bestFit="1" customWidth="1"/>
    <col min="8" max="8" width="13.140625" style="15" bestFit="1" customWidth="1"/>
    <col min="9" max="9" width="12.7109375" style="20" bestFit="1" customWidth="1"/>
    <col min="10" max="11" width="13.7109375" style="15" bestFit="1" customWidth="1"/>
    <col min="12" max="12" width="14.7109375" style="15" bestFit="1" customWidth="1"/>
    <col min="13" max="13" width="11.42578125" style="30" bestFit="1" customWidth="1"/>
    <col min="14" max="14" width="6.5703125" style="34" bestFit="1" customWidth="1"/>
    <col min="15" max="15" width="14.28515625" style="39" bestFit="1" customWidth="1"/>
    <col min="16" max="16" width="12.42578125" style="39" bestFit="1" customWidth="1"/>
    <col min="17" max="17" width="10.140625" style="15" bestFit="1" customWidth="1"/>
    <col min="18" max="18" width="12.140625" style="15" bestFit="1" customWidth="1"/>
    <col min="19" max="19" width="12.140625" style="44" bestFit="1" customWidth="1"/>
    <col min="20" max="20" width="11.7109375" style="39" bestFit="1" customWidth="1"/>
    <col min="21" max="21" width="9" style="4" bestFit="1" customWidth="1"/>
    <col min="22" max="22" width="10.5703125" bestFit="1" customWidth="1"/>
    <col min="23" max="23" width="19.85546875" bestFit="1" customWidth="1"/>
    <col min="24" max="24" width="15" bestFit="1" customWidth="1"/>
    <col min="25" max="25" width="6.85546875" bestFit="1" customWidth="1"/>
    <col min="26" max="26" width="6.42578125" bestFit="1" customWidth="1"/>
    <col min="27" max="27" width="14.85546875" bestFit="1" customWidth="1"/>
    <col min="28" max="28" width="9.7109375" bestFit="1" customWidth="1"/>
    <col min="29" max="29" width="6" bestFit="1" customWidth="1"/>
    <col min="30" max="30" width="13.140625" bestFit="1" customWidth="1"/>
    <col min="31" max="32" width="12.5703125" bestFit="1" customWidth="1"/>
    <col min="33" max="33" width="19" bestFit="1" customWidth="1"/>
    <col min="34" max="34" width="7.28515625" bestFit="1" customWidth="1"/>
    <col min="35" max="35" width="13.140625" bestFit="1" customWidth="1"/>
    <col min="36" max="36" width="6.5703125" bestFit="1" customWidth="1"/>
    <col min="37" max="37" width="20.42578125" bestFit="1" customWidth="1"/>
    <col min="38" max="38" width="17" bestFit="1" customWidth="1"/>
    <col min="39" max="39" width="15" bestFit="1" customWidth="1"/>
    <col min="40" max="40" width="10.85546875" bestFit="1" customWidth="1"/>
    <col min="41" max="41" width="16.7109375" bestFit="1" customWidth="1"/>
    <col min="42" max="42" width="21.42578125" bestFit="1" customWidth="1"/>
    <col min="43" max="43" width="21.140625" bestFit="1" customWidth="1"/>
    <col min="44" max="44" width="17" bestFit="1" customWidth="1"/>
  </cols>
  <sheetData>
    <row r="1" spans="1:64" x14ac:dyDescent="0.25">
      <c r="A1" s="1" t="s">
        <v>0</v>
      </c>
      <c r="B1" s="1" t="s">
        <v>1</v>
      </c>
      <c r="C1" s="24" t="s">
        <v>2</v>
      </c>
      <c r="D1" s="14" t="s">
        <v>3</v>
      </c>
      <c r="E1" s="1" t="s">
        <v>4</v>
      </c>
      <c r="F1" s="1" t="s">
        <v>5</v>
      </c>
      <c r="G1" s="14" t="s">
        <v>6</v>
      </c>
      <c r="H1" s="14" t="s">
        <v>7</v>
      </c>
      <c r="I1" s="19" t="s">
        <v>8</v>
      </c>
      <c r="J1" s="14" t="s">
        <v>9</v>
      </c>
      <c r="K1" s="14" t="s">
        <v>10</v>
      </c>
      <c r="L1" s="14" t="s">
        <v>11</v>
      </c>
      <c r="M1" s="29" t="s">
        <v>12</v>
      </c>
      <c r="N1" s="33" t="s">
        <v>13</v>
      </c>
      <c r="O1" s="38" t="s">
        <v>14</v>
      </c>
      <c r="P1" s="38" t="s">
        <v>15</v>
      </c>
      <c r="Q1" s="14" t="s">
        <v>16</v>
      </c>
      <c r="R1" s="14" t="s">
        <v>17</v>
      </c>
      <c r="S1" s="43" t="s">
        <v>18</v>
      </c>
      <c r="T1" s="38" t="s">
        <v>19</v>
      </c>
      <c r="U1" s="3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ht="15.75" thickBot="1" x14ac:dyDescent="0.3">
      <c r="A2" t="s">
        <v>44</v>
      </c>
      <c r="B2" t="s">
        <v>45</v>
      </c>
      <c r="C2" s="25">
        <v>44742</v>
      </c>
      <c r="D2" s="15">
        <v>1080000</v>
      </c>
      <c r="E2" t="s">
        <v>46</v>
      </c>
      <c r="F2" t="s">
        <v>47</v>
      </c>
      <c r="G2" s="15">
        <v>1080000</v>
      </c>
      <c r="H2" s="15">
        <v>521300</v>
      </c>
      <c r="I2" s="20">
        <f>H2/G2*100</f>
        <v>48.268518518518519</v>
      </c>
      <c r="J2" s="15">
        <v>1042515</v>
      </c>
      <c r="K2" s="15">
        <f>G2-551354</f>
        <v>528646</v>
      </c>
      <c r="L2" s="15">
        <v>491161</v>
      </c>
      <c r="M2" s="30">
        <v>120.96</v>
      </c>
      <c r="N2" s="34">
        <v>162.19044500000001</v>
      </c>
      <c r="O2" s="39">
        <v>0.45</v>
      </c>
      <c r="P2" s="39">
        <v>0.45</v>
      </c>
      <c r="Q2" s="15">
        <f>K2/M2</f>
        <v>4370.4199735449738</v>
      </c>
      <c r="R2" s="15">
        <f>K2/O2</f>
        <v>1174768.8888888888</v>
      </c>
      <c r="S2" s="44">
        <f>K2/O2/43560</f>
        <v>26.968982756861543</v>
      </c>
      <c r="T2" s="39">
        <v>120.96</v>
      </c>
      <c r="U2" s="5" t="s">
        <v>48</v>
      </c>
      <c r="V2" t="s">
        <v>49</v>
      </c>
      <c r="X2" t="s">
        <v>50</v>
      </c>
      <c r="Y2">
        <v>0</v>
      </c>
      <c r="Z2">
        <v>0</v>
      </c>
      <c r="AA2" s="6">
        <v>45244</v>
      </c>
      <c r="AC2" s="7" t="s">
        <v>51</v>
      </c>
      <c r="AD2" t="s">
        <v>52</v>
      </c>
      <c r="AE2" t="s">
        <v>53</v>
      </c>
      <c r="AL2" s="2"/>
      <c r="BC2" s="2"/>
      <c r="BE2" s="2"/>
    </row>
    <row r="3" spans="1:64" ht="15.75" thickTop="1" x14ac:dyDescent="0.25">
      <c r="A3" s="8"/>
      <c r="B3" s="8"/>
      <c r="C3" s="26" t="s">
        <v>54</v>
      </c>
      <c r="D3" s="16">
        <f>+SUM(D2:D2)</f>
        <v>1080000</v>
      </c>
      <c r="E3" s="8"/>
      <c r="F3" s="8"/>
      <c r="G3" s="16">
        <f>+SUM(G2:G2)</f>
        <v>1080000</v>
      </c>
      <c r="H3" s="16">
        <f>+SUM(H2:H2)</f>
        <v>521300</v>
      </c>
      <c r="I3" s="21"/>
      <c r="J3" s="16">
        <f>+SUM(J2:J2)</f>
        <v>1042515</v>
      </c>
      <c r="K3" s="16">
        <f>+SUM(K2:K2)</f>
        <v>528646</v>
      </c>
      <c r="L3" s="16">
        <f>+SUM(L2:L2)</f>
        <v>491161</v>
      </c>
      <c r="M3" s="31">
        <f>+SUM(M2:M2)</f>
        <v>120.96</v>
      </c>
      <c r="N3" s="35"/>
      <c r="O3" s="40">
        <f>+SUM(O2:O2)</f>
        <v>0.45</v>
      </c>
      <c r="P3" s="40">
        <f>+SUM(P2:P2)</f>
        <v>0.45</v>
      </c>
      <c r="Q3" s="16"/>
      <c r="R3" s="16"/>
      <c r="S3" s="45"/>
      <c r="T3" s="40"/>
      <c r="U3" s="9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</row>
    <row r="4" spans="1:64" x14ac:dyDescent="0.25">
      <c r="A4" s="10"/>
      <c r="B4" s="10"/>
      <c r="C4" s="27"/>
      <c r="D4" s="17"/>
      <c r="E4" s="10"/>
      <c r="F4" s="10"/>
      <c r="G4" s="17"/>
      <c r="H4" s="17" t="s">
        <v>55</v>
      </c>
      <c r="I4" s="22">
        <f>H3/G3*100</f>
        <v>48.268518518518519</v>
      </c>
      <c r="J4" s="17"/>
      <c r="K4" s="17"/>
      <c r="L4" s="17" t="s">
        <v>56</v>
      </c>
      <c r="M4" s="32"/>
      <c r="N4" s="36"/>
      <c r="O4" s="41" t="s">
        <v>56</v>
      </c>
      <c r="P4" s="41"/>
      <c r="Q4" s="17"/>
      <c r="R4" s="17" t="s">
        <v>56</v>
      </c>
      <c r="S4" s="46"/>
      <c r="T4" s="41"/>
      <c r="U4" s="11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64" x14ac:dyDescent="0.25">
      <c r="A5" s="12"/>
      <c r="B5" s="12"/>
      <c r="C5" s="28"/>
      <c r="D5" s="18"/>
      <c r="E5" s="12"/>
      <c r="F5" s="12"/>
      <c r="G5" s="18"/>
      <c r="H5" s="18" t="s">
        <v>57</v>
      </c>
      <c r="I5" s="23" t="e">
        <f>STDEV(I2:I2)</f>
        <v>#DIV/0!</v>
      </c>
      <c r="J5" s="18"/>
      <c r="K5" s="18"/>
      <c r="L5" s="18" t="s">
        <v>58</v>
      </c>
      <c r="M5" s="48">
        <f>K3/M3</f>
        <v>4370.4199735449738</v>
      </c>
      <c r="N5" s="37"/>
      <c r="O5" s="42" t="s">
        <v>59</v>
      </c>
      <c r="P5" s="42">
        <f>K3/O3</f>
        <v>1174768.8888888888</v>
      </c>
      <c r="Q5" s="18"/>
      <c r="R5" s="18" t="s">
        <v>60</v>
      </c>
      <c r="S5" s="47">
        <f>K3/O3/43560</f>
        <v>26.968982756861543</v>
      </c>
      <c r="T5" s="42"/>
      <c r="U5" s="13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</row>
    <row r="14" spans="1:64" x14ac:dyDescent="0.25">
      <c r="H14" s="49" t="s">
        <v>61</v>
      </c>
      <c r="I14" s="50"/>
      <c r="J14" s="49"/>
    </row>
  </sheetData>
  <conditionalFormatting sqref="A2:AR2">
    <cfRule type="expression" dxfId="1" priority="1" stopIfTrue="1">
      <formula>MOD(ROW(),4)&gt;1</formula>
    </cfRule>
    <cfRule type="expression" dxfId="0" priority="2" stopIfTrue="1">
      <formula>MOD(ROW(),4)&lt;2</formula>
    </cfRule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DD42A-3C41-4AAF-ABFE-510887A531D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Land Analysis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Jollay</dc:creator>
  <cp:lastModifiedBy>Don Jollay</cp:lastModifiedBy>
  <dcterms:created xsi:type="dcterms:W3CDTF">2025-01-14T15:49:07Z</dcterms:created>
  <dcterms:modified xsi:type="dcterms:W3CDTF">2025-01-14T17:59:14Z</dcterms:modified>
</cp:coreProperties>
</file>