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8_{AA47CB07-D144-4B78-85BE-95AEC7C62B6B}" xr6:coauthVersionLast="47" xr6:coauthVersionMax="47" xr10:uidLastSave="{00000000-0000-0000-0000-000000000000}"/>
  <bookViews>
    <workbookView xWindow="-120" yWindow="-120" windowWidth="29040" windowHeight="15720" xr2:uid="{68374CDD-A48D-4997-9FDD-EA21C579F1EC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" l="1"/>
  <c r="K2" i="2"/>
  <c r="Q2" i="2" s="1"/>
  <c r="R2" i="2"/>
  <c r="S2" i="2"/>
  <c r="I3" i="2"/>
  <c r="K3" i="2"/>
  <c r="K4" i="2" s="1"/>
  <c r="R3" i="2"/>
  <c r="S3" i="2"/>
  <c r="D4" i="2"/>
  <c r="G4" i="2"/>
  <c r="H4" i="2"/>
  <c r="I5" i="2" s="1"/>
  <c r="J4" i="2"/>
  <c r="L4" i="2"/>
  <c r="M4" i="2"/>
  <c r="O4" i="2"/>
  <c r="P4" i="2"/>
  <c r="I6" i="2"/>
  <c r="S6" i="2" l="1"/>
  <c r="M6" i="2"/>
  <c r="P6" i="2"/>
  <c r="Q3" i="2"/>
</calcChain>
</file>

<file path=xl/sharedStrings.xml><?xml version="1.0" encoding="utf-8"?>
<sst xmlns="http://schemas.openxmlformats.org/spreadsheetml/2006/main" count="71" uniqueCount="64">
  <si>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</si>
  <si>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</si>
  <si>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</si>
  <si>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</si>
  <si>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</si>
  <si>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</si>
  <si>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</si>
  <si>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</si>
  <si>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</si>
  <si>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</si>
  <si>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</si>
  <si>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</si>
  <si>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</si>
  <si>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</si>
  <si>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</si>
  <si>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</si>
  <si>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</si>
  <si>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</si>
  <si>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</si>
  <si>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</si>
  <si>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</si>
  <si>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</si>
  <si>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</si>
  <si>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</si>
  <si>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</si>
  <si>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</si>
  <si>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</si>
  <si>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</si>
  <si>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</si>
  <si>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</si>
  <si>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</si>
  <si>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Rate Group 3</t>
  </si>
  <si>
    <t>Site Characteristics</t>
  </si>
  <si>
    <t>Access</t>
  </si>
  <si>
    <t>Water Supply</t>
  </si>
  <si>
    <t>Sewer</t>
  </si>
  <si>
    <t>Property Restrictions</t>
  </si>
  <si>
    <t>Restriction Notes</t>
  </si>
  <si>
    <t>Waterfont View</t>
  </si>
  <si>
    <t>Waterfront</t>
  </si>
  <si>
    <t>Waterfront Name</t>
  </si>
  <si>
    <t>Waterfront Ownership</t>
  </si>
  <si>
    <t>Waterfront Influences</t>
  </si>
  <si>
    <t>Bottom Character</t>
  </si>
  <si>
    <t>57-009-045-00</t>
  </si>
  <si>
    <t>820 PARK</t>
  </si>
  <si>
    <t>WD</t>
  </si>
  <si>
    <t>03-ARM'S LENGTH</t>
  </si>
  <si>
    <t>WK1WF</t>
  </si>
  <si>
    <t>4888/1</t>
  </si>
  <si>
    <t>WEST KAZO WFT</t>
  </si>
  <si>
    <t>401</t>
  </si>
  <si>
    <t>PARK-ROAD THRU</t>
  </si>
  <si>
    <t>57-150-004-00</t>
  </si>
  <si>
    <t>64 LAKEVIEW</t>
  </si>
  <si>
    <t>4857/652</t>
  </si>
  <si>
    <t>WATERFRONT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</si>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</sst>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14" fontId="0" fillId="0" borderId="0" xfId="0" applyNumberFormat="1"/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 applyBorder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 applyBorder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 applyBorder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 applyBorder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 applyBorder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 applyBorder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 applyBorder="1"/>
    <xf numFmtId="8" fontId="2" fillId="3" borderId="2" xfId="0" applyNumberFormat="1" applyFont="1" applyFill="1" applyBorder="1"/>
    <xf numFmtId="168" fontId="2" fillId="3" borderId="2" xfId="0" applyNumberFormat="1" applyFont="1" applyFill="1" applyBorder="1"/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90CD-41BC-421F-93D6-5818E263C1EC}">
  <dimension ref="A1:BL6"/>
  <sheetViews>
    <sheetView tabSelected="1" workbookViewId="0">
      <selection activeCell="E13" sqref="E13"/>
    </sheetView>
  </sheetViews>
  <sheetFormatPr defaultRowHeight="15" x14ac:dyDescent="0.25"/>
  <cols>
    <col min="1" max="2" width="14.42578125" bestFit="1" customWidth="1"/>
    <col min="3" max="3" width="9.5703125" style="25" bestFit="1" customWidth="1"/>
    <col min="4" max="4" width="10.85546875" style="15" bestFit="1" customWidth="1"/>
    <col min="5" max="5" width="5.7109375" bestFit="1" customWidth="1"/>
    <col min="6" max="6" width="16.42578125" bestFit="1" customWidth="1"/>
    <col min="7" max="7" width="10.85546875" style="15" bestFit="1" customWidth="1"/>
    <col min="8" max="8" width="13.140625" style="15" bestFit="1" customWidth="1"/>
    <col min="9" max="9" width="12.7109375" style="20" bestFit="1" customWidth="1"/>
    <col min="10" max="11" width="13.7109375" style="15" bestFit="1" customWidth="1"/>
    <col min="12" max="12" width="14.7109375" style="15" bestFit="1" customWidth="1"/>
    <col min="13" max="13" width="11.42578125" style="30" bestFit="1" customWidth="1"/>
    <col min="14" max="14" width="6.5703125" style="34" bestFit="1" customWidth="1"/>
    <col min="15" max="15" width="14.28515625" style="39" bestFit="1" customWidth="1"/>
    <col min="16" max="16" width="12.42578125" style="39" bestFit="1" customWidth="1"/>
    <col min="17" max="17" width="10.140625" style="15" bestFit="1" customWidth="1"/>
    <col min="18" max="18" width="12.140625" style="15" bestFit="1" customWidth="1"/>
    <col min="19" max="19" width="12.140625" style="44" bestFit="1" customWidth="1"/>
    <col min="20" max="20" width="11.7109375" style="39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5.1406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0" width="16.5703125" bestFit="1" customWidth="1"/>
    <col min="31" max="32" width="12.5703125" bestFit="1" customWidth="1"/>
    <col min="33" max="33" width="19" bestFit="1" customWidth="1"/>
    <col min="34" max="34" width="7.28515625" bestFit="1" customWidth="1"/>
    <col min="35" max="35" width="13.140625" bestFit="1" customWidth="1"/>
    <col min="36" max="36" width="6.5703125" bestFit="1" customWidth="1"/>
    <col min="37" max="37" width="20.42578125" bestFit="1" customWidth="1"/>
    <col min="38" max="38" width="17" bestFit="1" customWidth="1"/>
    <col min="39" max="39" width="15" bestFit="1" customWidth="1"/>
    <col min="40" max="40" width="10.85546875" bestFit="1" customWidth="1"/>
    <col min="41" max="41" width="16.7109375" bestFit="1" customWidth="1"/>
    <col min="42" max="42" width="21.42578125" bestFit="1" customWidth="1"/>
    <col min="43" max="43" width="21.140625" bestFit="1" customWidth="1"/>
    <col min="44" max="44" width="17" bestFit="1" customWidth="1"/>
  </cols>
  <sheetData>
    <row r="1" spans="1:64" x14ac:dyDescent="0.25">
      <c r="A1" s="1" t="s">
        <v>0</v>
      </c>
      <c r="B1" s="1" t="s">
        <v>1</v>
      </c>
      <c r="C1" s="24" t="s">
        <v>2</v>
      </c>
      <c r="D1" s="14" t="s">
        <v>3</v>
      </c>
      <c r="E1" s="1" t="s">
        <v>4</v>
      </c>
      <c r="F1" s="1" t="s">
        <v>5</v>
      </c>
      <c r="G1" s="14" t="s">
        <v>6</v>
      </c>
      <c r="H1" s="14" t="s">
        <v>7</v>
      </c>
      <c r="I1" s="19" t="s">
        <v>8</v>
      </c>
      <c r="J1" s="14" t="s">
        <v>9</v>
      </c>
      <c r="K1" s="14" t="s">
        <v>10</v>
      </c>
      <c r="L1" s="14" t="s">
        <v>11</v>
      </c>
      <c r="M1" s="29" t="s">
        <v>12</v>
      </c>
      <c r="N1" s="33" t="s">
        <v>13</v>
      </c>
      <c r="O1" s="38" t="s">
        <v>14</v>
      </c>
      <c r="P1" s="38" t="s">
        <v>15</v>
      </c>
      <c r="Q1" s="14" t="s">
        <v>16</v>
      </c>
      <c r="R1" s="14" t="s">
        <v>17</v>
      </c>
      <c r="S1" s="43" t="s">
        <v>18</v>
      </c>
      <c r="T1" s="38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25">
      <c r="A2" t="s">
        <v>44</v>
      </c>
      <c r="B2" t="s">
        <v>45</v>
      </c>
      <c r="C2" s="25">
        <v>45184</v>
      </c>
      <c r="D2" s="15">
        <v>950000</v>
      </c>
      <c r="E2" t="s">
        <v>46</v>
      </c>
      <c r="F2" t="s">
        <v>47</v>
      </c>
      <c r="G2" s="15">
        <v>950000</v>
      </c>
      <c r="H2" s="15">
        <v>356000</v>
      </c>
      <c r="I2" s="20">
        <f>H2/G2*100</f>
        <v>37.473684210526315</v>
      </c>
      <c r="J2" s="15">
        <v>712054</v>
      </c>
      <c r="K2" s="15">
        <f>G2-400554</f>
        <v>549446</v>
      </c>
      <c r="L2" s="15">
        <v>311500</v>
      </c>
      <c r="M2" s="30">
        <v>50</v>
      </c>
      <c r="N2" s="34">
        <v>322.5</v>
      </c>
      <c r="O2" s="39">
        <v>0.39100000000000001</v>
      </c>
      <c r="P2" s="39">
        <v>0.39100000000000001</v>
      </c>
      <c r="Q2" s="15">
        <f>K2/M2</f>
        <v>10988.92</v>
      </c>
      <c r="R2" s="15">
        <f>K2/O2</f>
        <v>1405232.7365728901</v>
      </c>
      <c r="S2" s="44">
        <f>K2/O2/43560</f>
        <v>32.259704696347342</v>
      </c>
      <c r="T2" s="39">
        <v>50</v>
      </c>
      <c r="U2" s="5" t="s">
        <v>48</v>
      </c>
      <c r="V2" t="s">
        <v>49</v>
      </c>
      <c r="X2" t="s">
        <v>50</v>
      </c>
      <c r="Y2">
        <v>0</v>
      </c>
      <c r="Z2">
        <v>0</v>
      </c>
      <c r="AA2" s="6">
        <v>45239</v>
      </c>
      <c r="AC2" s="7" t="s">
        <v>51</v>
      </c>
      <c r="AD2" t="s">
        <v>52</v>
      </c>
      <c r="AL2" s="2"/>
      <c r="BC2" s="2"/>
      <c r="BE2" s="2"/>
    </row>
    <row r="3" spans="1:64" ht="15.75" thickBot="1" x14ac:dyDescent="0.3">
      <c r="A3" t="s">
        <v>53</v>
      </c>
      <c r="B3" t="s">
        <v>54</v>
      </c>
      <c r="C3" s="25">
        <v>45044</v>
      </c>
      <c r="D3" s="15">
        <v>1500000</v>
      </c>
      <c r="E3" t="s">
        <v>46</v>
      </c>
      <c r="F3" t="s">
        <v>47</v>
      </c>
      <c r="G3" s="15">
        <v>1500000</v>
      </c>
      <c r="H3" s="15">
        <v>664800</v>
      </c>
      <c r="I3" s="20">
        <f>H3/G3*100</f>
        <v>44.32</v>
      </c>
      <c r="J3" s="15">
        <v>1329664</v>
      </c>
      <c r="K3" s="15">
        <f>G3-542304</f>
        <v>957696</v>
      </c>
      <c r="L3" s="15">
        <v>787360</v>
      </c>
      <c r="M3" s="30">
        <v>103.6</v>
      </c>
      <c r="N3" s="34">
        <v>101.400002</v>
      </c>
      <c r="O3" s="39">
        <v>0.24099999999999999</v>
      </c>
      <c r="P3" s="39">
        <v>0.24099999999999999</v>
      </c>
      <c r="Q3" s="15">
        <f>K3/M3</f>
        <v>9244.1698841698853</v>
      </c>
      <c r="R3" s="15">
        <f>K3/O3</f>
        <v>3973842.3236514525</v>
      </c>
      <c r="S3" s="44">
        <f>K3/O3/43560</f>
        <v>91.22686693414721</v>
      </c>
      <c r="T3" s="39">
        <v>103.6</v>
      </c>
      <c r="U3" s="5" t="s">
        <v>48</v>
      </c>
      <c r="V3" t="s">
        <v>55</v>
      </c>
      <c r="X3" t="s">
        <v>50</v>
      </c>
      <c r="Y3">
        <v>1</v>
      </c>
      <c r="Z3">
        <v>0</v>
      </c>
      <c r="AA3" s="6">
        <v>45245</v>
      </c>
      <c r="AC3" s="7" t="s">
        <v>51</v>
      </c>
      <c r="AD3" t="s">
        <v>56</v>
      </c>
    </row>
    <row r="4" spans="1:64" ht="15.75" thickTop="1" x14ac:dyDescent="0.25">
      <c r="A4" s="8"/>
      <c r="B4" s="8"/>
      <c r="C4" s="26" t="s">
        <v>57</v>
      </c>
      <c r="D4" s="16">
        <f>+SUM(D2:D3)</f>
        <v>2450000</v>
      </c>
      <c r="E4" s="8"/>
      <c r="F4" s="8"/>
      <c r="G4" s="16">
        <f>+SUM(G2:G3)</f>
        <v>2450000</v>
      </c>
      <c r="H4" s="16">
        <f>+SUM(H2:H3)</f>
        <v>1020800</v>
      </c>
      <c r="I4" s="21"/>
      <c r="J4" s="16">
        <f>+SUM(J2:J3)</f>
        <v>2041718</v>
      </c>
      <c r="K4" s="16">
        <f>+SUM(K2:K3)</f>
        <v>1507142</v>
      </c>
      <c r="L4" s="16">
        <f>+SUM(L2:L3)</f>
        <v>1098860</v>
      </c>
      <c r="M4" s="31">
        <f>+SUM(M2:M3)</f>
        <v>153.6</v>
      </c>
      <c r="N4" s="35"/>
      <c r="O4" s="40">
        <f>+SUM(O2:O3)</f>
        <v>0.63200000000000001</v>
      </c>
      <c r="P4" s="40">
        <f>+SUM(P2:P3)</f>
        <v>0.63200000000000001</v>
      </c>
      <c r="Q4" s="16"/>
      <c r="R4" s="16"/>
      <c r="S4" s="45"/>
      <c r="T4" s="40"/>
      <c r="U4" s="9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64" x14ac:dyDescent="0.25">
      <c r="A5" s="10"/>
      <c r="B5" s="10"/>
      <c r="C5" s="27"/>
      <c r="D5" s="17"/>
      <c r="E5" s="10"/>
      <c r="F5" s="10"/>
      <c r="G5" s="17"/>
      <c r="H5" s="17" t="s">
        <v>58</v>
      </c>
      <c r="I5" s="22">
        <f>H4/G4*100</f>
        <v>41.665306122448982</v>
      </c>
      <c r="J5" s="17"/>
      <c r="K5" s="17"/>
      <c r="L5" s="17" t="s">
        <v>59</v>
      </c>
      <c r="M5" s="32"/>
      <c r="N5" s="36"/>
      <c r="O5" s="41" t="s">
        <v>59</v>
      </c>
      <c r="P5" s="41"/>
      <c r="Q5" s="17"/>
      <c r="R5" s="17" t="s">
        <v>59</v>
      </c>
      <c r="S5" s="46"/>
      <c r="T5" s="41"/>
      <c r="U5" s="11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1:64" x14ac:dyDescent="0.25">
      <c r="A6" s="12"/>
      <c r="B6" s="12"/>
      <c r="C6" s="28"/>
      <c r="D6" s="18"/>
      <c r="E6" s="12"/>
      <c r="F6" s="12"/>
      <c r="G6" s="18"/>
      <c r="H6" s="18" t="s">
        <v>60</v>
      </c>
      <c r="I6" s="23">
        <f>STDEV(I2:I3)</f>
        <v>4.8410763208813741</v>
      </c>
      <c r="J6" s="18"/>
      <c r="K6" s="18"/>
      <c r="L6" s="18" t="s">
        <v>61</v>
      </c>
      <c r="M6" s="48">
        <f>K4/M4</f>
        <v>9812.1223958333339</v>
      </c>
      <c r="N6" s="37"/>
      <c r="O6" s="42" t="s">
        <v>62</v>
      </c>
      <c r="P6" s="42">
        <f>K4/O4</f>
        <v>2384718.3544303798</v>
      </c>
      <c r="Q6" s="18"/>
      <c r="R6" s="18" t="s">
        <v>63</v>
      </c>
      <c r="S6" s="47">
        <f>K4/O4/43560</f>
        <v>54.745600423103305</v>
      </c>
      <c r="T6" s="42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</sheetData>
  <conditionalFormatting sqref="A2:AR3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BE281-DB36-41A5-8253-25DCDFEB04B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Assessor</dc:creator>
  <cp:lastModifiedBy>Assessor</cp:lastModifiedBy>
  <dcterms:created xsi:type="dcterms:W3CDTF">2024-12-24T20:07:17Z</dcterms:created>
  <dcterms:modified xsi:type="dcterms:W3CDTF">2024-12-24T20:10:24Z</dcterms:modified>
</cp:coreProperties>
</file>