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F379F37E-6D2F-4EA9-BEE3-99EBFB434EA2}" xr6:coauthVersionLast="47" xr6:coauthVersionMax="47" xr10:uidLastSave="{00000000-0000-0000-0000-000000000000}"/>
  <bookViews>
    <workbookView xWindow="28560" yWindow="600" windowWidth="28770" windowHeight="15450" xr2:uid="{B8D9AAA4-EBCC-47A5-B39B-A9382B1E6446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2" l="1"/>
  <c r="K3" i="2"/>
  <c r="Q3" i="2" s="1"/>
  <c r="I18" i="2"/>
  <c r="I7" i="2" s="1"/>
  <c r="K18" i="2"/>
  <c r="S18" i="2" s="1"/>
  <c r="I4" i="2"/>
  <c r="K4" i="2"/>
  <c r="Q4" i="2" s="1"/>
  <c r="D5" i="2"/>
  <c r="G5" i="2"/>
  <c r="H5" i="2"/>
  <c r="I6" i="2" s="1"/>
  <c r="J5" i="2"/>
  <c r="L5" i="2"/>
  <c r="M5" i="2"/>
  <c r="O5" i="2"/>
  <c r="P5" i="2"/>
  <c r="K5" i="2" l="1"/>
  <c r="Q18" i="2"/>
  <c r="R18" i="2"/>
  <c r="M7" i="2"/>
  <c r="P7" i="2"/>
  <c r="S7" i="2"/>
  <c r="S3" i="2"/>
  <c r="R3" i="2"/>
  <c r="S4" i="2"/>
  <c r="R4" i="2"/>
</calcChain>
</file>

<file path=xl/sharedStrings.xml><?xml version="1.0" encoding="utf-8"?>
<sst xmlns="http://schemas.openxmlformats.org/spreadsheetml/2006/main" count="68" uniqueCount="53">
  <si>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</si>
  <si>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</si>
  <si>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</si>
  <si>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</si>
  <si>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</si>
  <si>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</si>
  <si>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</si>
  <si>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</si>
  <si>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</si>
  <si>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</si>
  <si>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</si>
  <si>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</si>
  <si>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</si>
  <si>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</si>
  <si>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</si>
  <si>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</si>
  <si>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</si>
  <si>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</si>
  <si>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</si>
  <si>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</si>
  <si>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</si>
  <si>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</si>
  <si>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</si>
  <si>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</si>
  <si>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</si>
  <si>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</si>
  <si>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</si>
  <si>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</si>
  <si>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</si>
  <si>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57-830-003-00</t>
  </si>
  <si>
    <t>555 LAKE</t>
  </si>
  <si>
    <t>WD</t>
  </si>
  <si>
    <t>03-ARM'S LENGTH</t>
  </si>
  <si>
    <t>SSHRS</t>
  </si>
  <si>
    <t>4773/345</t>
  </si>
  <si>
    <t>SAUGATUCK SHORES CONDO</t>
  </si>
  <si>
    <t>NOT INSPECTED</t>
  </si>
  <si>
    <t>407</t>
  </si>
  <si>
    <t>57-830-013-00</t>
  </si>
  <si>
    <t>4784/623</t>
  </si>
  <si>
    <t>57-830-016-00</t>
  </si>
  <si>
    <t>4791/333</t>
  </si>
  <si>
    <t>Totals:</t>
  </si>
  <si>
    <t>Sale. Ratio =&gt;</t>
  </si>
  <si>
    <t>Average</t>
  </si>
  <si>
    <t>Std. Dev. =&gt;</t>
  </si>
  <si>
    <t>per FF=&gt;</t>
  </si>
  <si>
    <t>per SqFt=&gt;</t>
  </si>
  <si>
    <t>per Site=&gt;</t>
  </si>
  <si>
    <t>UPPER Concluded Site Value</t>
  </si>
  <si>
    <t>LOWER Concluded Site Value</t>
  </si>
  <si>
    <t xml:space="preserve"> </t>
  </si>
  <si>
    <t>Saugatuck Shores Condo (SASHR) Land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</si>
</sst>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  <numFmt numFmtId="169" formatCode="_(&quot;$&quot;* #,##0_);_(&quot;$&quot;* \(#,##0\);_(&quot;$&quot;* &quot;-&quot;??_);_(@_)"/>
  </numFmts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65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0" fillId="0" borderId="0" xfId="0" quotePrefix="1"/>
    <xf numFmtId="14" fontId="0" fillId="0" borderId="0" xfId="0" applyNumberFormat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168" fontId="2" fillId="3" borderId="2" xfId="0" applyNumberFormat="1" applyFont="1" applyFill="1" applyBorder="1"/>
    <xf numFmtId="6" fontId="0" fillId="4" borderId="0" xfId="0" applyNumberFormat="1" applyFill="1"/>
    <xf numFmtId="167" fontId="0" fillId="4" borderId="0" xfId="0" applyNumberFormat="1" applyFill="1"/>
    <xf numFmtId="40" fontId="0" fillId="4" borderId="0" xfId="0" applyNumberFormat="1" applyFill="1"/>
    <xf numFmtId="169" fontId="0" fillId="4" borderId="0" xfId="1" applyNumberFormat="1" applyFont="1" applyFill="1"/>
    <xf numFmtId="0" fontId="0" fillId="5" borderId="0" xfId="0" applyFill="1"/>
    <xf numFmtId="165" fontId="0" fillId="5" borderId="0" xfId="0" applyNumberFormat="1" applyFill="1"/>
    <xf numFmtId="6" fontId="0" fillId="5" borderId="0" xfId="0" applyNumberFormat="1" applyFill="1"/>
    <xf numFmtId="164" fontId="0" fillId="5" borderId="0" xfId="0" applyNumberFormat="1" applyFill="1"/>
    <xf numFmtId="166" fontId="0" fillId="5" borderId="0" xfId="0" applyNumberFormat="1" applyFill="1"/>
    <xf numFmtId="167" fontId="0" fillId="5" borderId="0" xfId="0" applyNumberFormat="1" applyFill="1"/>
    <xf numFmtId="40" fontId="0" fillId="5" borderId="0" xfId="0" applyNumberFormat="1" applyFill="1"/>
    <xf numFmtId="8" fontId="0" fillId="5" borderId="0" xfId="0" applyNumberFormat="1" applyFill="1"/>
    <xf numFmtId="0" fontId="0" fillId="5" borderId="0" xfId="0" applyFill="1" applyAlignment="1">
      <alignment horizontal="right"/>
    </xf>
    <xf numFmtId="0" fontId="0" fillId="5" borderId="0" xfId="0" quotePrefix="1" applyFill="1" applyAlignment="1">
      <alignment horizontal="right"/>
    </xf>
    <xf numFmtId="0" fontId="0" fillId="5" borderId="0" xfId="0" quotePrefix="1" applyFill="1"/>
    <xf numFmtId="0" fontId="0" fillId="4" borderId="0" xfId="0" applyFill="1"/>
    <xf numFmtId="0" fontId="0" fillId="6" borderId="0" xfId="0" applyFill="1" applyAlignment="1">
      <alignment horizontal="center"/>
    </xf>
  </cellXfs>
  <cellStyles count="2">
    <cellStyle name="Currency" xfId="1" builtinId="4"/>
    <cellStyle name="Normal" xfId="0" builtinId="0"/>
  </cellStyles>
  <dxfs count="2"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9D645-551F-44A7-908E-4AAD48F7C0DF}">
  <dimension ref="A1:AC23"/>
  <sheetViews>
    <sheetView tabSelected="1" workbookViewId="0">
      <selection sqref="A1:AC1"/>
    </sheetView>
  </sheetViews>
  <sheetFormatPr defaultRowHeight="15" x14ac:dyDescent="0.25"/>
  <cols>
    <col min="1" max="2" width="14.42578125" bestFit="1" customWidth="1"/>
    <col min="3" max="3" width="9.5703125" style="24" bestFit="1" customWidth="1"/>
    <col min="4" max="4" width="10.85546875" style="14" bestFit="1" customWidth="1"/>
    <col min="5" max="5" width="5.7109375" bestFit="1" customWidth="1"/>
    <col min="6" max="6" width="16.42578125" bestFit="1" customWidth="1"/>
    <col min="7" max="7" width="10.85546875" style="14" bestFit="1" customWidth="1"/>
    <col min="8" max="8" width="13.140625" style="14" bestFit="1" customWidth="1"/>
    <col min="9" max="9" width="12.7109375" style="19" bestFit="1" customWidth="1"/>
    <col min="10" max="11" width="13.7109375" style="14" bestFit="1" customWidth="1"/>
    <col min="12" max="12" width="14.7109375" style="14" bestFit="1" customWidth="1"/>
    <col min="13" max="13" width="11.42578125" style="29" bestFit="1" customWidth="1"/>
    <col min="14" max="14" width="6.5703125" style="33" bestFit="1" customWidth="1"/>
    <col min="15" max="15" width="14.28515625" style="38" bestFit="1" customWidth="1"/>
    <col min="16" max="16" width="12.5703125" style="38" bestFit="1" customWidth="1"/>
    <col min="17" max="17" width="10.140625" style="14" bestFit="1" customWidth="1"/>
    <col min="18" max="18" width="12.140625" style="14" bestFit="1" customWidth="1"/>
    <col min="19" max="19" width="12.140625" style="43" bestFit="1" customWidth="1"/>
    <col min="20" max="20" width="11.7109375" style="38" bestFit="1" customWidth="1"/>
    <col min="21" max="21" width="9" style="3" bestFit="1" customWidth="1"/>
    <col min="22" max="22" width="10.5703125" bestFit="1" customWidth="1"/>
    <col min="23" max="23" width="19.85546875" bestFit="1" customWidth="1"/>
    <col min="24" max="24" width="26.42578125" bestFit="1" customWidth="1"/>
    <col min="25" max="25" width="6.85546875" bestFit="1" customWidth="1"/>
    <col min="26" max="26" width="6.42578125" bestFit="1" customWidth="1"/>
    <col min="27" max="27" width="15" bestFit="1" customWidth="1"/>
    <col min="28" max="28" width="9.7109375" bestFit="1" customWidth="1"/>
    <col min="29" max="29" width="6" bestFit="1" customWidth="1"/>
  </cols>
  <sheetData>
    <row r="1" spans="1:29" x14ac:dyDescent="0.25">
      <c r="A1" s="64" t="s">
        <v>52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</row>
    <row r="2" spans="1:29" x14ac:dyDescent="0.25">
      <c r="A2" s="1" t="s">
        <v>0</v>
      </c>
      <c r="B2" s="1" t="s">
        <v>1</v>
      </c>
      <c r="C2" s="23" t="s">
        <v>2</v>
      </c>
      <c r="D2" s="13" t="s">
        <v>3</v>
      </c>
      <c r="E2" s="1" t="s">
        <v>4</v>
      </c>
      <c r="F2" s="1" t="s">
        <v>5</v>
      </c>
      <c r="G2" s="13" t="s">
        <v>6</v>
      </c>
      <c r="H2" s="13" t="s">
        <v>7</v>
      </c>
      <c r="I2" s="18" t="s">
        <v>8</v>
      </c>
      <c r="J2" s="13" t="s">
        <v>9</v>
      </c>
      <c r="K2" s="13" t="s">
        <v>10</v>
      </c>
      <c r="L2" s="13" t="s">
        <v>11</v>
      </c>
      <c r="M2" s="28" t="s">
        <v>12</v>
      </c>
      <c r="N2" s="32" t="s">
        <v>13</v>
      </c>
      <c r="O2" s="37" t="s">
        <v>14</v>
      </c>
      <c r="P2" s="37" t="s">
        <v>15</v>
      </c>
      <c r="Q2" s="13" t="s">
        <v>16</v>
      </c>
      <c r="R2" s="13" t="s">
        <v>17</v>
      </c>
      <c r="S2" s="42" t="s">
        <v>18</v>
      </c>
      <c r="T2" s="37" t="s">
        <v>19</v>
      </c>
      <c r="U2" s="2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</row>
    <row r="3" spans="1:29" x14ac:dyDescent="0.25">
      <c r="A3" t="s">
        <v>29</v>
      </c>
      <c r="B3" t="s">
        <v>30</v>
      </c>
      <c r="C3" s="24">
        <v>44728</v>
      </c>
      <c r="D3" s="14">
        <v>511000</v>
      </c>
      <c r="E3" t="s">
        <v>31</v>
      </c>
      <c r="F3" t="s">
        <v>32</v>
      </c>
      <c r="G3" s="14">
        <v>511000</v>
      </c>
      <c r="H3" s="14">
        <v>246200</v>
      </c>
      <c r="I3" s="19">
        <f>H3/G3*100</f>
        <v>48.180039138943251</v>
      </c>
      <c r="J3" s="14">
        <v>492401</v>
      </c>
      <c r="K3" s="14">
        <f>G3-211601</f>
        <v>299399</v>
      </c>
      <c r="L3" s="14">
        <v>280800</v>
      </c>
      <c r="M3" s="29">
        <v>0</v>
      </c>
      <c r="N3" s="33">
        <v>0</v>
      </c>
      <c r="O3" s="38">
        <v>1</v>
      </c>
      <c r="P3" s="38">
        <v>0</v>
      </c>
      <c r="Q3" s="14" t="e">
        <f>K3/M3</f>
        <v>#DIV/0!</v>
      </c>
      <c r="R3" s="14">
        <f>K3/O3</f>
        <v>299399</v>
      </c>
      <c r="S3" s="43">
        <f>K3/O3/43560</f>
        <v>6.8732552800734616</v>
      </c>
      <c r="T3" s="38">
        <v>0</v>
      </c>
      <c r="U3" s="4" t="s">
        <v>33</v>
      </c>
      <c r="V3" t="s">
        <v>34</v>
      </c>
      <c r="X3" t="s">
        <v>35</v>
      </c>
      <c r="Y3">
        <v>0</v>
      </c>
      <c r="Z3">
        <v>1</v>
      </c>
      <c r="AA3" t="s">
        <v>36</v>
      </c>
      <c r="AC3" s="5" t="s">
        <v>37</v>
      </c>
    </row>
    <row r="4" spans="1:29" ht="15.75" thickBot="1" x14ac:dyDescent="0.3">
      <c r="A4" t="s">
        <v>40</v>
      </c>
      <c r="B4" t="s">
        <v>30</v>
      </c>
      <c r="C4" s="24">
        <v>44788</v>
      </c>
      <c r="D4" s="14">
        <v>550000</v>
      </c>
      <c r="E4" t="s">
        <v>31</v>
      </c>
      <c r="F4" t="s">
        <v>32</v>
      </c>
      <c r="G4" s="14">
        <v>550000</v>
      </c>
      <c r="H4" s="14">
        <v>284300</v>
      </c>
      <c r="I4" s="19">
        <f>H4/G4*100</f>
        <v>51.690909090909088</v>
      </c>
      <c r="J4" s="14">
        <v>568536</v>
      </c>
      <c r="K4" s="14">
        <f>G4-287736</f>
        <v>262264</v>
      </c>
      <c r="L4" s="14">
        <v>280800</v>
      </c>
      <c r="M4" s="29">
        <v>0</v>
      </c>
      <c r="N4" s="33">
        <v>0</v>
      </c>
      <c r="O4" s="38">
        <v>1</v>
      </c>
      <c r="P4" s="38">
        <v>0</v>
      </c>
      <c r="Q4" s="14" t="e">
        <f>K4/M4</f>
        <v>#DIV/0!</v>
      </c>
      <c r="R4" s="14">
        <f>K4/O4</f>
        <v>262264</v>
      </c>
      <c r="S4" s="43">
        <f>K4/O4/43560</f>
        <v>6.0207529843893477</v>
      </c>
      <c r="T4" s="38">
        <v>0</v>
      </c>
      <c r="U4" s="4" t="s">
        <v>33</v>
      </c>
      <c r="V4" t="s">
        <v>41</v>
      </c>
      <c r="X4" t="s">
        <v>35</v>
      </c>
      <c r="Y4">
        <v>0</v>
      </c>
      <c r="Z4">
        <v>1</v>
      </c>
      <c r="AA4" s="6">
        <v>42481</v>
      </c>
      <c r="AC4" s="5" t="s">
        <v>37</v>
      </c>
    </row>
    <row r="5" spans="1:29" ht="15.75" thickTop="1" x14ac:dyDescent="0.25">
      <c r="A5" s="7"/>
      <c r="B5" s="7"/>
      <c r="C5" s="25" t="s">
        <v>42</v>
      </c>
      <c r="D5" s="15">
        <f>+SUM(D3:D4)</f>
        <v>1061000</v>
      </c>
      <c r="E5" s="7"/>
      <c r="F5" s="7"/>
      <c r="G5" s="15">
        <f>+SUM(G3:G4)</f>
        <v>1061000</v>
      </c>
      <c r="H5" s="15">
        <f>+SUM(H3:H4)</f>
        <v>530500</v>
      </c>
      <c r="I5" s="20"/>
      <c r="J5" s="15">
        <f>+SUM(J3:J4)</f>
        <v>1060937</v>
      </c>
      <c r="K5" s="15">
        <f>+SUM(K3:K4)</f>
        <v>561663</v>
      </c>
      <c r="L5" s="15">
        <f>+SUM(L3:L4)</f>
        <v>561600</v>
      </c>
      <c r="M5" s="30">
        <f>+SUM(M3:M4)</f>
        <v>0</v>
      </c>
      <c r="N5" s="34"/>
      <c r="O5" s="39">
        <f>+SUM(O3:O4)</f>
        <v>2</v>
      </c>
      <c r="P5" s="39">
        <f>+SUM(P3:P4)</f>
        <v>0</v>
      </c>
      <c r="Q5" s="15"/>
      <c r="R5" s="15"/>
      <c r="S5" s="44"/>
      <c r="T5" s="39"/>
      <c r="U5" s="8"/>
      <c r="V5" s="7"/>
      <c r="W5" s="7"/>
      <c r="X5" s="7"/>
      <c r="Y5" s="7"/>
      <c r="Z5" s="7"/>
      <c r="AA5" s="7"/>
      <c r="AB5" s="7"/>
      <c r="AC5" s="7"/>
    </row>
    <row r="6" spans="1:29" x14ac:dyDescent="0.25">
      <c r="A6" s="9"/>
      <c r="B6" s="9"/>
      <c r="C6" s="26"/>
      <c r="D6" s="16"/>
      <c r="E6" s="9"/>
      <c r="F6" s="9"/>
      <c r="G6" s="16"/>
      <c r="H6" s="16" t="s">
        <v>43</v>
      </c>
      <c r="I6" s="21">
        <f>H5/G5*100</f>
        <v>50</v>
      </c>
      <c r="J6" s="16"/>
      <c r="K6" s="16"/>
      <c r="L6" s="16" t="s">
        <v>44</v>
      </c>
      <c r="M6" s="31"/>
      <c r="N6" s="35"/>
      <c r="O6" s="40" t="s">
        <v>44</v>
      </c>
      <c r="P6" s="40"/>
      <c r="Q6" s="16"/>
      <c r="R6" s="16" t="s">
        <v>44</v>
      </c>
      <c r="S6" s="45"/>
      <c r="T6" s="40"/>
      <c r="U6" s="10"/>
      <c r="V6" s="9"/>
      <c r="W6" s="9"/>
      <c r="X6" s="9"/>
      <c r="Y6" s="9"/>
      <c r="Z6" s="9"/>
      <c r="AA6" s="9"/>
      <c r="AB6" s="9"/>
      <c r="AC6" s="9"/>
    </row>
    <row r="7" spans="1:29" x14ac:dyDescent="0.25">
      <c r="A7" s="11"/>
      <c r="B7" s="11"/>
      <c r="C7" s="27"/>
      <c r="D7" s="17"/>
      <c r="E7" s="11"/>
      <c r="F7" s="11"/>
      <c r="G7" s="17"/>
      <c r="H7" s="17" t="s">
        <v>45</v>
      </c>
      <c r="I7" s="22">
        <f>STDEV(I3:I4)</f>
        <v>2.4825599508991321</v>
      </c>
      <c r="J7" s="17"/>
      <c r="K7" s="17"/>
      <c r="L7" s="17" t="s">
        <v>46</v>
      </c>
      <c r="M7" s="47" t="e">
        <f>K5/M5</f>
        <v>#DIV/0!</v>
      </c>
      <c r="N7" s="36"/>
      <c r="O7" s="41" t="s">
        <v>48</v>
      </c>
      <c r="P7" s="41">
        <f>K5/O5</f>
        <v>280831.5</v>
      </c>
      <c r="Q7" s="17"/>
      <c r="R7" s="17" t="s">
        <v>47</v>
      </c>
      <c r="S7" s="46">
        <f>K5/O5/43560</f>
        <v>6.4470041322314051</v>
      </c>
      <c r="T7" s="41"/>
      <c r="U7" s="12"/>
      <c r="V7" s="11"/>
      <c r="W7" s="11"/>
      <c r="X7" s="11"/>
      <c r="Y7" s="11"/>
      <c r="Z7" s="11"/>
      <c r="AA7" s="11"/>
      <c r="AB7" s="11"/>
      <c r="AC7" s="11"/>
    </row>
    <row r="10" spans="1:29" x14ac:dyDescent="0.25">
      <c r="M10" s="48" t="s">
        <v>49</v>
      </c>
      <c r="N10" s="49"/>
      <c r="O10" s="50"/>
      <c r="P10" s="51">
        <v>280800</v>
      </c>
    </row>
    <row r="17" spans="1:29" s="52" customFormat="1" x14ac:dyDescent="0.25">
      <c r="C17" s="53"/>
      <c r="D17" s="54"/>
      <c r="G17" s="54"/>
      <c r="H17" s="54"/>
      <c r="I17" s="55"/>
      <c r="J17" s="54"/>
      <c r="K17" s="54"/>
      <c r="L17" s="54"/>
      <c r="M17" s="56"/>
      <c r="N17" s="57"/>
      <c r="O17" s="58"/>
      <c r="P17" s="58"/>
      <c r="Q17" s="54"/>
      <c r="R17" s="54"/>
      <c r="S17" s="59"/>
      <c r="T17" s="58"/>
      <c r="U17" s="60"/>
    </row>
    <row r="18" spans="1:29" s="52" customFormat="1" x14ac:dyDescent="0.25">
      <c r="A18" s="52" t="s">
        <v>38</v>
      </c>
      <c r="B18" s="52" t="s">
        <v>30</v>
      </c>
      <c r="C18" s="53">
        <v>44771</v>
      </c>
      <c r="D18" s="54">
        <v>405000</v>
      </c>
      <c r="E18" s="52" t="s">
        <v>31</v>
      </c>
      <c r="F18" s="52" t="s">
        <v>32</v>
      </c>
      <c r="G18" s="54">
        <v>405000</v>
      </c>
      <c r="H18" s="54">
        <v>202500</v>
      </c>
      <c r="I18" s="55">
        <f>H18/G18*100</f>
        <v>50</v>
      </c>
      <c r="J18" s="54">
        <v>405000</v>
      </c>
      <c r="K18" s="54">
        <f>G18-238460</f>
        <v>166540</v>
      </c>
      <c r="L18" s="54">
        <v>166540</v>
      </c>
      <c r="M18" s="56">
        <v>0</v>
      </c>
      <c r="N18" s="57">
        <v>0</v>
      </c>
      <c r="O18" s="58">
        <v>1</v>
      </c>
      <c r="P18" s="58">
        <v>0</v>
      </c>
      <c r="Q18" s="54" t="e">
        <f>K18/M18</f>
        <v>#DIV/0!</v>
      </c>
      <c r="R18" s="54">
        <f>K18/O18</f>
        <v>166540</v>
      </c>
      <c r="S18" s="59">
        <f>K18/O18/43560</f>
        <v>3.8232323232323231</v>
      </c>
      <c r="T18" s="58">
        <v>0</v>
      </c>
      <c r="U18" s="61" t="s">
        <v>33</v>
      </c>
      <c r="V18" s="52" t="s">
        <v>39</v>
      </c>
      <c r="X18" s="52" t="s">
        <v>35</v>
      </c>
      <c r="Y18" s="52">
        <v>0</v>
      </c>
      <c r="Z18" s="52">
        <v>1</v>
      </c>
      <c r="AA18" s="52" t="s">
        <v>36</v>
      </c>
      <c r="AC18" s="62" t="s">
        <v>37</v>
      </c>
    </row>
    <row r="19" spans="1:29" s="52" customFormat="1" x14ac:dyDescent="0.25">
      <c r="C19" s="53"/>
      <c r="D19" s="54"/>
      <c r="G19" s="54"/>
      <c r="H19" s="54"/>
      <c r="I19" s="55"/>
      <c r="J19" s="54"/>
      <c r="K19" s="54"/>
      <c r="L19" s="54"/>
      <c r="M19" s="56"/>
      <c r="N19" s="57"/>
      <c r="O19" s="58"/>
      <c r="P19" s="58"/>
      <c r="Q19" s="54"/>
      <c r="R19" s="54"/>
      <c r="S19" s="59"/>
      <c r="T19" s="58"/>
      <c r="U19" s="60"/>
    </row>
    <row r="23" spans="1:29" x14ac:dyDescent="0.25">
      <c r="O23" s="63" t="s">
        <v>50</v>
      </c>
      <c r="P23" s="50"/>
      <c r="Q23" s="48"/>
      <c r="R23" s="48">
        <v>166540</v>
      </c>
      <c r="S23" s="14" t="s">
        <v>51</v>
      </c>
    </row>
  </sheetData>
  <mergeCells count="1">
    <mergeCell ref="A1:AC1"/>
  </mergeCells>
  <conditionalFormatting sqref="A3:AC4 A18:AC18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9E98D-E7C7-482F-A361-F82720109EF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2025-01-14T15:58:30Z</dcterms:created>
  <dcterms:modified xsi:type="dcterms:W3CDTF">2025-01-20T16:22:57Z</dcterms:modified>
</cp:coreProperties>
</file>