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sessor\2024 - 2025 Assessment Year\Land Values\"/>
    </mc:Choice>
  </mc:AlternateContent>
  <xr:revisionPtr revIDLastSave="0" documentId="13_ncr:1_{18E135E9-69A9-41BA-8217-FBEBE162985E}" xr6:coauthVersionLast="47" xr6:coauthVersionMax="47" xr10:uidLastSave="{00000000-0000-0000-0000-000000000000}"/>
  <bookViews>
    <workbookView xWindow="-120" yWindow="-120" windowWidth="29040" windowHeight="15720" xr2:uid="{71AF8C28-8B63-48D8-B285-6B7BD5D09B99}"/>
  </bookViews>
  <sheets>
    <sheet name="Land Analysis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0" i="2" l="1"/>
  <c r="K20" i="2"/>
  <c r="Q20" i="2" s="1"/>
  <c r="I3" i="2"/>
  <c r="K3" i="2"/>
  <c r="Q3" i="2" s="1"/>
  <c r="I4" i="2"/>
  <c r="K4" i="2"/>
  <c r="R4" i="2" s="1"/>
  <c r="I21" i="2"/>
  <c r="K21" i="2"/>
  <c r="Q21" i="2" s="1"/>
  <c r="I5" i="2"/>
  <c r="K5" i="2"/>
  <c r="S5" i="2" s="1"/>
  <c r="D6" i="2"/>
  <c r="G6" i="2"/>
  <c r="H6" i="2"/>
  <c r="J6" i="2"/>
  <c r="L6" i="2"/>
  <c r="M6" i="2"/>
  <c r="O6" i="2"/>
  <c r="P6" i="2"/>
  <c r="I8" i="2"/>
  <c r="S4" i="2" l="1"/>
  <c r="I7" i="2"/>
  <c r="Q4" i="2"/>
  <c r="R20" i="2"/>
  <c r="R5" i="2"/>
  <c r="Q5" i="2"/>
  <c r="S3" i="2"/>
  <c r="R3" i="2"/>
  <c r="S21" i="2"/>
  <c r="R21" i="2"/>
  <c r="K6" i="2"/>
  <c r="S20" i="2"/>
  <c r="M8" i="2" l="1"/>
  <c r="P8" i="2"/>
  <c r="S8" i="2"/>
</calcChain>
</file>

<file path=xl/sharedStrings.xml><?xml version="1.0" encoding="utf-8"?>
<sst xmlns="http://schemas.openxmlformats.org/spreadsheetml/2006/main" count="87" uniqueCount="56">
  <si>
    <t>Parcel Number</t>
  </si>
  <si>
    <t>Street Address</t>
  </si>
  <si>
    <t>Sale Date</t>
  </si>
  <si>
    <t>Sale Price</t>
  </si>
  <si>
    <t>Instr.</t>
  </si>
  <si>
    <t>Terms of Sale</t>
  </si>
  <si>
    <t>Adj. Sale $</t>
  </si>
  <si>
    <t>Cur. Asmnt.</t>
  </si>
  <si>
    <t>Asd/Adj. Sale</t>
  </si>
  <si>
    <t>Cur. Appraisal</t>
  </si>
  <si>
    <t>Land Residual</t>
  </si>
  <si>
    <t>Est. Land Value</t>
  </si>
  <si>
    <t>Effec. Front</t>
  </si>
  <si>
    <t>Depth</t>
  </si>
  <si>
    <t>Net Acres</t>
  </si>
  <si>
    <t>Total Acres</t>
  </si>
  <si>
    <t>Dollars/FF</t>
  </si>
  <si>
    <t>Dollars/Acre</t>
  </si>
  <si>
    <t>Dollars/SqFt</t>
  </si>
  <si>
    <t>Actual Front</t>
  </si>
  <si>
    <t>ECF Area</t>
  </si>
  <si>
    <t>Liber/Page</t>
  </si>
  <si>
    <t>Other Parcels in Sale</t>
  </si>
  <si>
    <t>Land Table</t>
  </si>
  <si>
    <t>Gravel</t>
  </si>
  <si>
    <t>Paved</t>
  </si>
  <si>
    <t>Inspected Date</t>
  </si>
  <si>
    <t>Use Code</t>
  </si>
  <si>
    <t>Class</t>
  </si>
  <si>
    <t>57-835-002-00</t>
  </si>
  <si>
    <t>BOAT SLIP - SERGEANT</t>
  </si>
  <si>
    <t>WD</t>
  </si>
  <si>
    <t>03-ARM'S LENGTH</t>
  </si>
  <si>
    <t>EKWFT</t>
  </si>
  <si>
    <t>4893/291</t>
  </si>
  <si>
    <t>BOAT SLIP</t>
  </si>
  <si>
    <t>NOT INSPECTED</t>
  </si>
  <si>
    <t>407</t>
  </si>
  <si>
    <t>57-835-003-00</t>
  </si>
  <si>
    <t>4773/795</t>
  </si>
  <si>
    <t>4894/1</t>
  </si>
  <si>
    <t>57-835-017-00</t>
  </si>
  <si>
    <t>4850/534</t>
  </si>
  <si>
    <t>57-835-029-00</t>
  </si>
  <si>
    <t>4856/239</t>
  </si>
  <si>
    <t>Totals:</t>
  </si>
  <si>
    <t>Sale. Ratio =&gt;</t>
  </si>
  <si>
    <t>Average</t>
  </si>
  <si>
    <t>Std. Dev. =&gt;</t>
  </si>
  <si>
    <t>per FF=&gt;</t>
  </si>
  <si>
    <t>per Net Acre=&gt;</t>
  </si>
  <si>
    <t>per SqFt=&gt;</t>
  </si>
  <si>
    <t>Concluded Site Rate = $40,000</t>
  </si>
  <si>
    <t>Boatslip (BTSLP) Site Value</t>
  </si>
  <si>
    <t>Do Not Use</t>
  </si>
  <si>
    <t>Sargent &amp; Land Shore Slips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</si>
</sst>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6" formatCode="&quot;$&quot;#,##0_);[Red]\(&quot;$&quot;#,##0\)"/>
    <numFmt numFmtId="8" formatCode="&quot;$&quot;#,##0.00_);[Red]\(&quot;$&quot;#,##0.00\)"/>
    <numFmt numFmtId="164" formatCode="#0.00_);[Red]\(#0.00\)"/>
    <numFmt numFmtId="165" formatCode="mm/dd/yy"/>
    <numFmt numFmtId="166" formatCode="#,##0.0_);[Red]\(#,##0.0\)"/>
    <numFmt numFmtId="167" formatCode="#0.0_);[Red]\(#0.0\)"/>
    <numFmt numFmtId="168" formatCode="&quot;$&quot;#,##0_);[Red]\(&quot;$&quot;#,##0.00\)"/>
  </numFmts>
  <fonts count="4" x14ac:knownFonts="1">
    <font>
      <sz val="11"/>
      <color theme="1"/>
      <name val="Aptos Narrow"/>
      <family val="2"/>
      <scheme val="minor"/>
    </font>
    <font>
      <b/>
      <sz val="11"/>
      <color rgb="FFFFFFFF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quotePrefix="1"/>
    <xf numFmtId="0" fontId="2" fillId="3" borderId="1" xfId="0" applyFont="1" applyFill="1" applyBorder="1"/>
    <xf numFmtId="0" fontId="2" fillId="3" borderId="1" xfId="0" applyFont="1" applyFill="1" applyBorder="1" applyAlignment="1">
      <alignment horizontal="right"/>
    </xf>
    <xf numFmtId="0" fontId="2" fillId="3" borderId="0" xfId="0" applyFont="1" applyFill="1"/>
    <xf numFmtId="0" fontId="2" fillId="3" borderId="0" xfId="0" applyFont="1" applyFill="1" applyAlignment="1">
      <alignment horizontal="right"/>
    </xf>
    <xf numFmtId="0" fontId="2" fillId="3" borderId="2" xfId="0" applyFont="1" applyFill="1" applyBorder="1"/>
    <xf numFmtId="0" fontId="2" fillId="3" borderId="2" xfId="0" applyFont="1" applyFill="1" applyBorder="1" applyAlignment="1">
      <alignment horizontal="right"/>
    </xf>
    <xf numFmtId="6" fontId="1" fillId="2" borderId="0" xfId="0" applyNumberFormat="1" applyFont="1" applyFill="1" applyAlignment="1">
      <alignment horizontal="center"/>
    </xf>
    <xf numFmtId="6" fontId="0" fillId="0" borderId="0" xfId="0" applyNumberFormat="1"/>
    <xf numFmtId="6" fontId="2" fillId="3" borderId="1" xfId="0" applyNumberFormat="1" applyFont="1" applyFill="1" applyBorder="1"/>
    <xf numFmtId="6" fontId="2" fillId="3" borderId="0" xfId="0" applyNumberFormat="1" applyFont="1" applyFill="1"/>
    <xf numFmtId="6" fontId="2" fillId="3" borderId="2" xfId="0" applyNumberFormat="1" applyFont="1" applyFill="1" applyBorder="1"/>
    <xf numFmtId="164" fontId="1" fillId="2" borderId="0" xfId="0" applyNumberFormat="1" applyFont="1" applyFill="1" applyAlignment="1">
      <alignment horizontal="center"/>
    </xf>
    <xf numFmtId="164" fontId="0" fillId="0" borderId="0" xfId="0" applyNumberFormat="1"/>
    <xf numFmtId="164" fontId="2" fillId="3" borderId="1" xfId="0" applyNumberFormat="1" applyFont="1" applyFill="1" applyBorder="1"/>
    <xf numFmtId="164" fontId="2" fillId="3" borderId="0" xfId="0" applyNumberFormat="1" applyFont="1" applyFill="1"/>
    <xf numFmtId="164" fontId="2" fillId="3" borderId="2" xfId="0" applyNumberFormat="1" applyFont="1" applyFill="1" applyBorder="1"/>
    <xf numFmtId="165" fontId="1" fillId="2" borderId="0" xfId="0" applyNumberFormat="1" applyFont="1" applyFill="1" applyAlignment="1">
      <alignment horizontal="center"/>
    </xf>
    <xf numFmtId="165" fontId="0" fillId="0" borderId="0" xfId="0" applyNumberFormat="1"/>
    <xf numFmtId="165" fontId="2" fillId="3" borderId="1" xfId="0" applyNumberFormat="1" applyFont="1" applyFill="1" applyBorder="1"/>
    <xf numFmtId="165" fontId="2" fillId="3" borderId="0" xfId="0" applyNumberFormat="1" applyFont="1" applyFill="1"/>
    <xf numFmtId="165" fontId="2" fillId="3" borderId="2" xfId="0" applyNumberFormat="1" applyFont="1" applyFill="1" applyBorder="1"/>
    <xf numFmtId="166" fontId="1" fillId="2" borderId="0" xfId="0" applyNumberFormat="1" applyFont="1" applyFill="1" applyAlignment="1">
      <alignment horizontal="center"/>
    </xf>
    <xf numFmtId="166" fontId="0" fillId="0" borderId="0" xfId="0" applyNumberFormat="1"/>
    <xf numFmtId="166" fontId="2" fillId="3" borderId="1" xfId="0" applyNumberFormat="1" applyFont="1" applyFill="1" applyBorder="1"/>
    <xf numFmtId="166" fontId="2" fillId="3" borderId="0" xfId="0" applyNumberFormat="1" applyFont="1" applyFill="1"/>
    <xf numFmtId="167" fontId="1" fillId="2" borderId="0" xfId="0" applyNumberFormat="1" applyFont="1" applyFill="1" applyAlignment="1">
      <alignment horizontal="center"/>
    </xf>
    <xf numFmtId="167" fontId="0" fillId="0" borderId="0" xfId="0" applyNumberFormat="1"/>
    <xf numFmtId="167" fontId="2" fillId="3" borderId="1" xfId="0" applyNumberFormat="1" applyFont="1" applyFill="1" applyBorder="1"/>
    <xf numFmtId="167" fontId="2" fillId="3" borderId="0" xfId="0" applyNumberFormat="1" applyFont="1" applyFill="1"/>
    <xf numFmtId="167" fontId="2" fillId="3" borderId="2" xfId="0" applyNumberFormat="1" applyFont="1" applyFill="1" applyBorder="1"/>
    <xf numFmtId="40" fontId="1" fillId="2" borderId="0" xfId="0" applyNumberFormat="1" applyFont="1" applyFill="1" applyAlignment="1">
      <alignment horizontal="center"/>
    </xf>
    <xf numFmtId="40" fontId="0" fillId="0" borderId="0" xfId="0" applyNumberFormat="1"/>
    <xf numFmtId="40" fontId="2" fillId="3" borderId="1" xfId="0" applyNumberFormat="1" applyFont="1" applyFill="1" applyBorder="1"/>
    <xf numFmtId="40" fontId="2" fillId="3" borderId="0" xfId="0" applyNumberFormat="1" applyFont="1" applyFill="1"/>
    <xf numFmtId="40" fontId="2" fillId="3" borderId="2" xfId="0" applyNumberFormat="1" applyFont="1" applyFill="1" applyBorder="1"/>
    <xf numFmtId="8" fontId="1" fillId="2" borderId="0" xfId="0" applyNumberFormat="1" applyFont="1" applyFill="1" applyAlignment="1">
      <alignment horizontal="center"/>
    </xf>
    <xf numFmtId="8" fontId="0" fillId="0" borderId="0" xfId="0" applyNumberFormat="1"/>
    <xf numFmtId="8" fontId="2" fillId="3" borderId="1" xfId="0" applyNumberFormat="1" applyFont="1" applyFill="1" applyBorder="1"/>
    <xf numFmtId="8" fontId="2" fillId="3" borderId="0" xfId="0" applyNumberFormat="1" applyFont="1" applyFill="1"/>
    <xf numFmtId="8" fontId="2" fillId="3" borderId="2" xfId="0" applyNumberFormat="1" applyFont="1" applyFill="1" applyBorder="1"/>
    <xf numFmtId="168" fontId="2" fillId="3" borderId="2" xfId="0" applyNumberFormat="1" applyFont="1" applyFill="1" applyBorder="1"/>
    <xf numFmtId="6" fontId="0" fillId="6" borderId="0" xfId="0" applyNumberFormat="1" applyFill="1"/>
    <xf numFmtId="167" fontId="0" fillId="6" borderId="0" xfId="0" applyNumberForma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3" fillId="5" borderId="0" xfId="0" applyFont="1" applyFill="1" applyAlignment="1">
      <alignment horizontal="center"/>
    </xf>
  </cellXfs>
  <cellStyles count="1">
    <cellStyle name="Normal" xfId="0" builtinId="0"/>
  </cellStyles>
  <dxfs count="2">
    <dxf>
      <fill>
        <patternFill>
          <bgColor rgb="FFFFFFFF"/>
        </patternFill>
      </fill>
    </dxf>
    <dxf>
      <fill>
        <patternFill>
          <bgColor rgb="FFA7E4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503283-B3A6-4E2F-9410-161450F124CC}">
  <dimension ref="A1:AW21"/>
  <sheetViews>
    <sheetView tabSelected="1" workbookViewId="0">
      <selection sqref="A1:AC1"/>
    </sheetView>
  </sheetViews>
  <sheetFormatPr defaultRowHeight="15" x14ac:dyDescent="0.25"/>
  <cols>
    <col min="1" max="1" width="14.42578125" bestFit="1" customWidth="1"/>
    <col min="2" max="2" width="20.5703125" bestFit="1" customWidth="1"/>
    <col min="3" max="3" width="9.5703125" style="24" bestFit="1" customWidth="1"/>
    <col min="4" max="4" width="9.85546875" style="14" bestFit="1" customWidth="1"/>
    <col min="5" max="5" width="5.7109375" bestFit="1" customWidth="1"/>
    <col min="6" max="6" width="16.42578125" bestFit="1" customWidth="1"/>
    <col min="7" max="7" width="10.140625" style="14" bestFit="1" customWidth="1"/>
    <col min="8" max="8" width="13.140625" style="14" bestFit="1" customWidth="1"/>
    <col min="9" max="9" width="12.7109375" style="19" bestFit="1" customWidth="1"/>
    <col min="10" max="11" width="13.7109375" style="14" bestFit="1" customWidth="1"/>
    <col min="12" max="12" width="14.7109375" style="14" bestFit="1" customWidth="1"/>
    <col min="13" max="13" width="11.42578125" style="29" bestFit="1" customWidth="1"/>
    <col min="14" max="14" width="6.5703125" style="33" bestFit="1" customWidth="1"/>
    <col min="15" max="15" width="14.28515625" style="38" bestFit="1" customWidth="1"/>
    <col min="16" max="16" width="10.85546875" style="38" bestFit="1" customWidth="1"/>
    <col min="17" max="17" width="10.140625" style="14" bestFit="1" customWidth="1"/>
    <col min="18" max="18" width="12.140625" style="14" bestFit="1" customWidth="1"/>
    <col min="19" max="19" width="12.140625" style="43" bestFit="1" customWidth="1"/>
    <col min="20" max="20" width="11.7109375" style="38" bestFit="1" customWidth="1"/>
    <col min="21" max="21" width="9" style="4" bestFit="1" customWidth="1"/>
    <col min="22" max="22" width="10.5703125" bestFit="1" customWidth="1"/>
    <col min="23" max="23" width="19.85546875" bestFit="1" customWidth="1"/>
    <col min="24" max="24" width="10.5703125" bestFit="1" customWidth="1"/>
    <col min="25" max="25" width="6.85546875" bestFit="1" customWidth="1"/>
    <col min="26" max="26" width="6.42578125" bestFit="1" customWidth="1"/>
    <col min="27" max="27" width="15" bestFit="1" customWidth="1"/>
    <col min="28" max="28" width="9.7109375" bestFit="1" customWidth="1"/>
    <col min="29" max="29" width="6" bestFit="1" customWidth="1"/>
  </cols>
  <sheetData>
    <row r="1" spans="1:49" x14ac:dyDescent="0.25">
      <c r="A1" s="50" t="s">
        <v>53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  <c r="V1" s="50"/>
      <c r="W1" s="50"/>
      <c r="X1" s="50"/>
      <c r="Y1" s="50"/>
      <c r="Z1" s="50"/>
      <c r="AA1" s="50"/>
      <c r="AB1" s="50"/>
      <c r="AC1" s="50"/>
    </row>
    <row r="2" spans="1:49" x14ac:dyDescent="0.25">
      <c r="A2" s="1" t="s">
        <v>0</v>
      </c>
      <c r="B2" s="1" t="s">
        <v>1</v>
      </c>
      <c r="C2" s="23" t="s">
        <v>2</v>
      </c>
      <c r="D2" s="13" t="s">
        <v>3</v>
      </c>
      <c r="E2" s="1" t="s">
        <v>4</v>
      </c>
      <c r="F2" s="1" t="s">
        <v>5</v>
      </c>
      <c r="G2" s="13" t="s">
        <v>6</v>
      </c>
      <c r="H2" s="13" t="s">
        <v>7</v>
      </c>
      <c r="I2" s="18" t="s">
        <v>8</v>
      </c>
      <c r="J2" s="13" t="s">
        <v>9</v>
      </c>
      <c r="K2" s="13" t="s">
        <v>10</v>
      </c>
      <c r="L2" s="13" t="s">
        <v>11</v>
      </c>
      <c r="M2" s="28" t="s">
        <v>12</v>
      </c>
      <c r="N2" s="32" t="s">
        <v>13</v>
      </c>
      <c r="O2" s="37" t="s">
        <v>14</v>
      </c>
      <c r="P2" s="37" t="s">
        <v>15</v>
      </c>
      <c r="Q2" s="13" t="s">
        <v>16</v>
      </c>
      <c r="R2" s="13" t="s">
        <v>17</v>
      </c>
      <c r="S2" s="42" t="s">
        <v>18</v>
      </c>
      <c r="T2" s="37" t="s">
        <v>19</v>
      </c>
      <c r="U2" s="3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x14ac:dyDescent="0.25">
      <c r="A3" t="s">
        <v>38</v>
      </c>
      <c r="B3" t="s">
        <v>30</v>
      </c>
      <c r="C3" s="24">
        <v>44729</v>
      </c>
      <c r="D3" s="14">
        <v>40000</v>
      </c>
      <c r="E3" t="s">
        <v>31</v>
      </c>
      <c r="F3" t="s">
        <v>32</v>
      </c>
      <c r="G3" s="14">
        <v>40000</v>
      </c>
      <c r="H3" s="14">
        <v>24100</v>
      </c>
      <c r="I3" s="19">
        <f>H3/G3*100</f>
        <v>60.25</v>
      </c>
      <c r="J3" s="14">
        <v>48221</v>
      </c>
      <c r="K3" s="14">
        <f>G3-0</f>
        <v>40000</v>
      </c>
      <c r="L3" s="14">
        <v>40000</v>
      </c>
      <c r="M3" s="29">
        <v>0</v>
      </c>
      <c r="N3" s="33">
        <v>0</v>
      </c>
      <c r="O3" s="38">
        <v>1</v>
      </c>
      <c r="P3" s="38">
        <v>0</v>
      </c>
      <c r="Q3" s="14" t="e">
        <f>K3/M3</f>
        <v>#DIV/0!</v>
      </c>
      <c r="R3" s="14">
        <f>K3/O3</f>
        <v>40000</v>
      </c>
      <c r="S3" s="43">
        <f>K3/O3/43560</f>
        <v>0.91827364554637281</v>
      </c>
      <c r="T3" s="38">
        <v>0</v>
      </c>
      <c r="U3" s="5" t="s">
        <v>33</v>
      </c>
      <c r="V3" t="s">
        <v>39</v>
      </c>
      <c r="X3" t="s">
        <v>35</v>
      </c>
      <c r="Y3">
        <v>0</v>
      </c>
      <c r="Z3">
        <v>0</v>
      </c>
      <c r="AA3" t="s">
        <v>36</v>
      </c>
      <c r="AC3" s="6" t="s">
        <v>37</v>
      </c>
    </row>
    <row r="4" spans="1:49" x14ac:dyDescent="0.25">
      <c r="A4" t="s">
        <v>38</v>
      </c>
      <c r="B4" t="s">
        <v>30</v>
      </c>
      <c r="C4" s="24">
        <v>45197</v>
      </c>
      <c r="D4" s="14">
        <v>40000</v>
      </c>
      <c r="E4" t="s">
        <v>31</v>
      </c>
      <c r="F4" t="s">
        <v>32</v>
      </c>
      <c r="G4" s="14">
        <v>40000</v>
      </c>
      <c r="H4" s="14">
        <v>24100</v>
      </c>
      <c r="I4" s="19">
        <f>H4/G4*100</f>
        <v>60.25</v>
      </c>
      <c r="J4" s="14">
        <v>48221</v>
      </c>
      <c r="K4" s="14">
        <f>G4-0</f>
        <v>40000</v>
      </c>
      <c r="L4" s="14">
        <v>40000</v>
      </c>
      <c r="M4" s="29">
        <v>0</v>
      </c>
      <c r="N4" s="33">
        <v>0</v>
      </c>
      <c r="O4" s="38">
        <v>1</v>
      </c>
      <c r="P4" s="38">
        <v>0</v>
      </c>
      <c r="Q4" s="14" t="e">
        <f>K4/M4</f>
        <v>#DIV/0!</v>
      </c>
      <c r="R4" s="14">
        <f>K4/O4</f>
        <v>40000</v>
      </c>
      <c r="S4" s="43">
        <f>K4/O4/43560</f>
        <v>0.91827364554637281</v>
      </c>
      <c r="T4" s="38">
        <v>0</v>
      </c>
      <c r="U4" s="5" t="s">
        <v>33</v>
      </c>
      <c r="V4" t="s">
        <v>40</v>
      </c>
      <c r="X4" t="s">
        <v>35</v>
      </c>
      <c r="Y4">
        <v>0</v>
      </c>
      <c r="Z4">
        <v>0</v>
      </c>
      <c r="AA4" t="s">
        <v>36</v>
      </c>
      <c r="AC4" s="6" t="s">
        <v>37</v>
      </c>
    </row>
    <row r="5" spans="1:49" ht="15.75" thickBot="1" x14ac:dyDescent="0.3">
      <c r="A5" t="s">
        <v>43</v>
      </c>
      <c r="B5" t="s">
        <v>30</v>
      </c>
      <c r="C5" s="24">
        <v>45049</v>
      </c>
      <c r="D5" s="14">
        <v>40000</v>
      </c>
      <c r="E5" t="s">
        <v>31</v>
      </c>
      <c r="F5" t="s">
        <v>32</v>
      </c>
      <c r="G5" s="14">
        <v>40000</v>
      </c>
      <c r="H5" s="14">
        <v>30400</v>
      </c>
      <c r="I5" s="19">
        <f>H5/G5*100</f>
        <v>76</v>
      </c>
      <c r="J5" s="14">
        <v>60880</v>
      </c>
      <c r="K5" s="14">
        <f>G5-0</f>
        <v>40000</v>
      </c>
      <c r="L5" s="14">
        <v>40000</v>
      </c>
      <c r="M5" s="29">
        <v>0</v>
      </c>
      <c r="N5" s="33">
        <v>0</v>
      </c>
      <c r="O5" s="38">
        <v>1</v>
      </c>
      <c r="P5" s="38">
        <v>0</v>
      </c>
      <c r="Q5" s="14" t="e">
        <f>K5/M5</f>
        <v>#DIV/0!</v>
      </c>
      <c r="R5" s="14">
        <f>K5/O5</f>
        <v>40000</v>
      </c>
      <c r="S5" s="43">
        <f>K5/O5/43560</f>
        <v>0.91827364554637281</v>
      </c>
      <c r="T5" s="38">
        <v>0</v>
      </c>
      <c r="U5" s="5" t="s">
        <v>33</v>
      </c>
      <c r="V5" t="s">
        <v>44</v>
      </c>
      <c r="X5" t="s">
        <v>35</v>
      </c>
      <c r="Y5">
        <v>0</v>
      </c>
      <c r="Z5">
        <v>0</v>
      </c>
      <c r="AA5" t="s">
        <v>36</v>
      </c>
      <c r="AC5" s="6" t="s">
        <v>37</v>
      </c>
    </row>
    <row r="6" spans="1:49" ht="15.75" thickTop="1" x14ac:dyDescent="0.25">
      <c r="A6" s="7"/>
      <c r="B6" s="7"/>
      <c r="C6" s="25" t="s">
        <v>45</v>
      </c>
      <c r="D6" s="15">
        <f>+SUM(D3:D5)</f>
        <v>120000</v>
      </c>
      <c r="E6" s="7"/>
      <c r="F6" s="7"/>
      <c r="G6" s="15">
        <f>+SUM(G3:G5)</f>
        <v>120000</v>
      </c>
      <c r="H6" s="15">
        <f>+SUM(H3:H5)</f>
        <v>78600</v>
      </c>
      <c r="I6" s="20"/>
      <c r="J6" s="15">
        <f>+SUM(J3:J5)</f>
        <v>157322</v>
      </c>
      <c r="K6" s="15">
        <f>+SUM(K3:K5)</f>
        <v>120000</v>
      </c>
      <c r="L6" s="15">
        <f>+SUM(L3:L5)</f>
        <v>120000</v>
      </c>
      <c r="M6" s="30">
        <f>+SUM(M3:M5)</f>
        <v>0</v>
      </c>
      <c r="N6" s="34"/>
      <c r="O6" s="39">
        <f>+SUM(O3:O5)</f>
        <v>3</v>
      </c>
      <c r="P6" s="39">
        <f>+SUM(P3:P5)</f>
        <v>0</v>
      </c>
      <c r="Q6" s="15"/>
      <c r="R6" s="15"/>
      <c r="S6" s="44"/>
      <c r="T6" s="39"/>
      <c r="U6" s="8"/>
      <c r="V6" s="7"/>
      <c r="W6" s="7"/>
      <c r="X6" s="7"/>
      <c r="Y6" s="7"/>
      <c r="Z6" s="7"/>
      <c r="AA6" s="7"/>
      <c r="AB6" s="7"/>
      <c r="AC6" s="7"/>
    </row>
    <row r="7" spans="1:49" x14ac:dyDescent="0.25">
      <c r="A7" s="9"/>
      <c r="B7" s="9"/>
      <c r="C7" s="26"/>
      <c r="D7" s="16"/>
      <c r="E7" s="9"/>
      <c r="F7" s="9"/>
      <c r="G7" s="16"/>
      <c r="H7" s="16" t="s">
        <v>46</v>
      </c>
      <c r="I7" s="21">
        <f>H6/G6*100</f>
        <v>65.5</v>
      </c>
      <c r="J7" s="16"/>
      <c r="K7" s="16"/>
      <c r="L7" s="16" t="s">
        <v>47</v>
      </c>
      <c r="M7" s="31"/>
      <c r="N7" s="35"/>
      <c r="O7" s="40" t="s">
        <v>47</v>
      </c>
      <c r="P7" s="40"/>
      <c r="Q7" s="16"/>
      <c r="R7" s="16" t="s">
        <v>47</v>
      </c>
      <c r="S7" s="45"/>
      <c r="T7" s="40"/>
      <c r="U7" s="10"/>
      <c r="V7" s="9"/>
      <c r="W7" s="9"/>
      <c r="X7" s="9"/>
      <c r="Y7" s="9"/>
      <c r="Z7" s="9"/>
      <c r="AA7" s="9"/>
      <c r="AB7" s="9"/>
      <c r="AC7" s="9"/>
    </row>
    <row r="8" spans="1:49" x14ac:dyDescent="0.25">
      <c r="A8" s="11"/>
      <c r="B8" s="11"/>
      <c r="C8" s="27"/>
      <c r="D8" s="17"/>
      <c r="E8" s="11"/>
      <c r="F8" s="11"/>
      <c r="G8" s="17"/>
      <c r="H8" s="17" t="s">
        <v>48</v>
      </c>
      <c r="I8" s="22">
        <f>STDEV(I3:I5)</f>
        <v>9.093266739736606</v>
      </c>
      <c r="J8" s="17"/>
      <c r="K8" s="17"/>
      <c r="L8" s="17" t="s">
        <v>49</v>
      </c>
      <c r="M8" s="47" t="e">
        <f>K6/M6</f>
        <v>#DIV/0!</v>
      </c>
      <c r="N8" s="36"/>
      <c r="O8" s="41" t="s">
        <v>50</v>
      </c>
      <c r="P8" s="41">
        <f>K6/O6</f>
        <v>40000</v>
      </c>
      <c r="Q8" s="17"/>
      <c r="R8" s="17" t="s">
        <v>51</v>
      </c>
      <c r="S8" s="46">
        <f>K6/O6/43560</f>
        <v>0.91827364554637281</v>
      </c>
      <c r="T8" s="41"/>
      <c r="U8" s="12"/>
      <c r="V8" s="11"/>
      <c r="W8" s="11"/>
      <c r="X8" s="11"/>
      <c r="Y8" s="11"/>
      <c r="Z8" s="11"/>
      <c r="AA8" s="11"/>
      <c r="AB8" s="11"/>
      <c r="AC8" s="11"/>
    </row>
    <row r="12" spans="1:49" x14ac:dyDescent="0.25">
      <c r="K12" s="48" t="s">
        <v>55</v>
      </c>
      <c r="L12" s="48"/>
      <c r="N12" s="49" t="s">
        <v>52</v>
      </c>
      <c r="O12" s="49"/>
      <c r="P12" s="49"/>
    </row>
    <row r="19" spans="1:42" x14ac:dyDescent="0.25">
      <c r="A19" s="51" t="s">
        <v>54</v>
      </c>
      <c r="B19" s="51"/>
      <c r="C19" s="51"/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</row>
    <row r="20" spans="1:42" x14ac:dyDescent="0.25">
      <c r="A20" t="s">
        <v>29</v>
      </c>
      <c r="B20" t="s">
        <v>30</v>
      </c>
      <c r="C20" s="24">
        <v>45205</v>
      </c>
      <c r="D20" s="14">
        <v>30000</v>
      </c>
      <c r="E20" t="s">
        <v>31</v>
      </c>
      <c r="F20" t="s">
        <v>32</v>
      </c>
      <c r="G20" s="14">
        <v>30000</v>
      </c>
      <c r="H20" s="14">
        <v>25600</v>
      </c>
      <c r="I20" s="19">
        <f>H20/G20*100</f>
        <v>85.333333333333343</v>
      </c>
      <c r="J20" s="14">
        <v>51275</v>
      </c>
      <c r="K20" s="14">
        <f>G20-0</f>
        <v>30000</v>
      </c>
      <c r="L20" s="14">
        <v>40000</v>
      </c>
      <c r="M20" s="29">
        <v>0</v>
      </c>
      <c r="N20" s="33">
        <v>0</v>
      </c>
      <c r="O20" s="38">
        <v>0</v>
      </c>
      <c r="P20" s="38">
        <v>0</v>
      </c>
      <c r="Q20" s="14" t="e">
        <f>K20/M20</f>
        <v>#DIV/0!</v>
      </c>
      <c r="R20" s="14" t="e">
        <f>K20/O20</f>
        <v>#DIV/0!</v>
      </c>
      <c r="S20" s="43" t="e">
        <f>K20/O20/43560</f>
        <v>#DIV/0!</v>
      </c>
      <c r="T20" s="38">
        <v>0</v>
      </c>
      <c r="U20" s="5" t="s">
        <v>33</v>
      </c>
      <c r="V20" t="s">
        <v>34</v>
      </c>
      <c r="X20" t="s">
        <v>35</v>
      </c>
      <c r="Y20">
        <v>0</v>
      </c>
      <c r="Z20">
        <v>0</v>
      </c>
      <c r="AA20" t="s">
        <v>36</v>
      </c>
      <c r="AC20" s="6" t="s">
        <v>37</v>
      </c>
      <c r="AN20" s="2"/>
      <c r="AP20" s="2"/>
    </row>
    <row r="21" spans="1:42" x14ac:dyDescent="0.25">
      <c r="A21" t="s">
        <v>41</v>
      </c>
      <c r="B21" t="s">
        <v>30</v>
      </c>
      <c r="C21" s="24">
        <v>45034</v>
      </c>
      <c r="D21" s="14">
        <v>95000</v>
      </c>
      <c r="E21" t="s">
        <v>31</v>
      </c>
      <c r="F21" t="s">
        <v>32</v>
      </c>
      <c r="G21" s="14">
        <v>95000</v>
      </c>
      <c r="H21" s="14">
        <v>29000</v>
      </c>
      <c r="I21" s="19">
        <f>H21/G21*100</f>
        <v>30.526315789473685</v>
      </c>
      <c r="J21" s="14">
        <v>58009</v>
      </c>
      <c r="K21" s="14">
        <f>G21-0</f>
        <v>95000</v>
      </c>
      <c r="L21" s="14">
        <v>40000</v>
      </c>
      <c r="M21" s="29">
        <v>0</v>
      </c>
      <c r="N21" s="33">
        <v>0</v>
      </c>
      <c r="O21" s="38">
        <v>0</v>
      </c>
      <c r="P21" s="38">
        <v>0</v>
      </c>
      <c r="Q21" s="14" t="e">
        <f>K21/M21</f>
        <v>#DIV/0!</v>
      </c>
      <c r="R21" s="14" t="e">
        <f>K21/O21</f>
        <v>#DIV/0!</v>
      </c>
      <c r="S21" s="43" t="e">
        <f>K21/O21/43560</f>
        <v>#DIV/0!</v>
      </c>
      <c r="T21" s="38">
        <v>0</v>
      </c>
      <c r="U21" s="5" t="s">
        <v>33</v>
      </c>
      <c r="V21" t="s">
        <v>42</v>
      </c>
      <c r="X21" t="s">
        <v>35</v>
      </c>
      <c r="Y21">
        <v>0</v>
      </c>
      <c r="Z21">
        <v>0</v>
      </c>
      <c r="AA21" t="s">
        <v>36</v>
      </c>
      <c r="AC21" s="6" t="s">
        <v>37</v>
      </c>
    </row>
  </sheetData>
  <mergeCells count="3">
    <mergeCell ref="A19:AC19"/>
    <mergeCell ref="A1:AC1"/>
    <mergeCell ref="N12:P12"/>
  </mergeCells>
  <conditionalFormatting sqref="A3:AC5 A20:AC21">
    <cfRule type="expression" dxfId="1" priority="1" stopIfTrue="1">
      <formula>MOD(ROW(),4)&gt;1</formula>
    </cfRule>
    <cfRule type="expression" dxfId="0" priority="2" stopIfTrue="1">
      <formula>MOD(ROW(),4)&lt;2</formula>
    </cfRule>
  </conditionalFormatting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D122-266D-4196-A767-624A49A032D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Land Analysis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 Jollay</dc:creator>
  <cp:lastModifiedBy>Don Jollay</cp:lastModifiedBy>
  <dcterms:created xsi:type="dcterms:W3CDTF">2025-01-14T15:26:58Z</dcterms:created>
  <dcterms:modified xsi:type="dcterms:W3CDTF">2025-04-28T11:59:23Z</dcterms:modified>
</cp:coreProperties>
</file>