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B458178B-0938-41CD-9920-E9BFC145411B}" xr6:coauthVersionLast="47" xr6:coauthVersionMax="47" xr10:uidLastSave="{00000000-0000-0000-0000-000000000000}"/>
  <bookViews>
    <workbookView xWindow="28650" yWindow="1290" windowWidth="28770" windowHeight="15450" xr2:uid="{F647CB7F-14CE-4A52-806F-49D293A915AC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" i="2" l="1"/>
  <c r="R4" i="2"/>
  <c r="M7" i="2"/>
  <c r="K6" i="2"/>
  <c r="S6" i="2" s="1"/>
  <c r="I6" i="2"/>
  <c r="K5" i="2"/>
  <c r="S5" i="2" s="1"/>
  <c r="I5" i="2"/>
  <c r="I9" i="2" s="1"/>
  <c r="K3" i="2"/>
  <c r="Q3" i="2" s="1"/>
  <c r="I3" i="2"/>
  <c r="K7" i="2" l="1"/>
  <c r="M9" i="2"/>
  <c r="Q5" i="2"/>
  <c r="S3" i="2"/>
  <c r="R3" i="2"/>
  <c r="R5" i="2"/>
  <c r="Q6" i="2"/>
  <c r="R6" i="2"/>
  <c r="I8" i="2" l="1"/>
  <c r="S9" i="2"/>
  <c r="P9" i="2"/>
</calcChain>
</file>

<file path=xl/sharedStrings.xml><?xml version="1.0" encoding="utf-8"?>
<sst xmlns="http://schemas.openxmlformats.org/spreadsheetml/2006/main" count="71" uniqueCount="56">
  <si>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</si>
  <si>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</si>
  <si>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</si>
  <si>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</si>
  <si>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</si>
  <si>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</si>
  <si>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</si>
  <si>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</si>
  <si>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</si>
  <si>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</si>
  <si>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</si>
  <si>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</si>
  <si>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</si>
  <si>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</si>
  <si>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</si>
  <si>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</si>
  <si>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</si>
  <si>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</si>
  <si>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</si>
  <si>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</si>
  <si>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</si>
  <si>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</si>
  <si>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</si>
  <si>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</si>
  <si>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</si>
  <si>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</si>
  <si>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</si>
  <si>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Sale. Ratio =&gt;</t>
  </si>
  <si>
    <t>Average</t>
  </si>
  <si>
    <t>Std. Dev. =&gt;</t>
  </si>
  <si>
    <t>per FF=&gt;</t>
  </si>
  <si>
    <t>per Net Acre=&gt;</t>
  </si>
  <si>
    <t>per SqFt=&gt;</t>
  </si>
  <si>
    <t>20-017-011-00</t>
  </si>
  <si>
    <t>3007 LAKESHORE DR</t>
  </si>
  <si>
    <t xml:space="preserve">WD </t>
  </si>
  <si>
    <t>03-ARM'S LENGTH</t>
  </si>
  <si>
    <t>LKSHR</t>
  </si>
  <si>
    <t>4778 506</t>
  </si>
  <si>
    <t>401</t>
  </si>
  <si>
    <t>20-020-027-10</t>
  </si>
  <si>
    <t>2955 LAKESHORE DR</t>
  </si>
  <si>
    <t>WD</t>
  </si>
  <si>
    <t>4811/940</t>
  </si>
  <si>
    <t>20-032-012-00</t>
  </si>
  <si>
    <t>2556 LAKESHORE DR</t>
  </si>
  <si>
    <t>4904/844</t>
  </si>
  <si>
    <t>Lake MI Waterfront</t>
  </si>
  <si>
    <t>20-004-007-19</t>
  </si>
  <si>
    <t>3570 NORTH SHORE LN</t>
  </si>
  <si>
    <t>Asd. when Sold</t>
  </si>
  <si>
    <t>402</t>
  </si>
  <si>
    <t>Concluded FF Rate</t>
  </si>
  <si>
    <t>contributed in land valuation</t>
  </si>
  <si>
    <t xml:space="preserve">Neighboring community sales with alike attributes </t>
  </si>
  <si>
    <t>Lake Michigan Waterfront (LMWF) FF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</si>
</sst>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</numFmts>
  <fonts count="5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6" fontId="2" fillId="3" borderId="0" xfId="0" applyNumberFormat="1" applyFont="1" applyFill="1"/>
    <xf numFmtId="6" fontId="2" fillId="3" borderId="1" xfId="0" applyNumberFormat="1" applyFont="1" applyFill="1" applyBorder="1"/>
    <xf numFmtId="6" fontId="0" fillId="0" borderId="0" xfId="0" applyNumberFormat="1"/>
    <xf numFmtId="164" fontId="1" fillId="2" borderId="0" xfId="0" applyNumberFormat="1" applyFont="1" applyFill="1" applyAlignment="1">
      <alignment horizontal="center"/>
    </xf>
    <xf numFmtId="164" fontId="2" fillId="3" borderId="0" xfId="0" applyNumberFormat="1" applyFont="1" applyFill="1"/>
    <xf numFmtId="164" fontId="2" fillId="3" borderId="1" xfId="0" applyNumberFormat="1" applyFont="1" applyFill="1" applyBorder="1"/>
    <xf numFmtId="164" fontId="0" fillId="0" borderId="0" xfId="0" applyNumberFormat="1"/>
    <xf numFmtId="165" fontId="2" fillId="3" borderId="0" xfId="0" applyNumberFormat="1" applyFont="1" applyFill="1"/>
    <xf numFmtId="165" fontId="2" fillId="3" borderId="1" xfId="0" applyNumberFormat="1" applyFont="1" applyFill="1" applyBorder="1"/>
    <xf numFmtId="165" fontId="0" fillId="0" borderId="0" xfId="0" applyNumberFormat="1"/>
    <xf numFmtId="166" fontId="1" fillId="2" borderId="0" xfId="0" applyNumberFormat="1" applyFont="1" applyFill="1" applyAlignment="1">
      <alignment horizontal="center"/>
    </xf>
    <xf numFmtId="166" fontId="2" fillId="3" borderId="0" xfId="0" applyNumberFormat="1" applyFont="1" applyFill="1"/>
    <xf numFmtId="166" fontId="0" fillId="0" borderId="0" xfId="0" applyNumberFormat="1"/>
    <xf numFmtId="167" fontId="1" fillId="2" borderId="0" xfId="0" applyNumberFormat="1" applyFont="1" applyFill="1" applyAlignment="1">
      <alignment horizontal="center"/>
    </xf>
    <xf numFmtId="167" fontId="2" fillId="3" borderId="0" xfId="0" applyNumberFormat="1" applyFont="1" applyFill="1"/>
    <xf numFmtId="167" fontId="2" fillId="3" borderId="1" xfId="0" applyNumberFormat="1" applyFont="1" applyFill="1" applyBorder="1"/>
    <xf numFmtId="167" fontId="0" fillId="0" borderId="0" xfId="0" applyNumberFormat="1"/>
    <xf numFmtId="40" fontId="2" fillId="3" borderId="0" xfId="0" applyNumberFormat="1" applyFont="1" applyFill="1"/>
    <xf numFmtId="40" fontId="2" fillId="3" borderId="1" xfId="0" applyNumberFormat="1" applyFont="1" applyFill="1" applyBorder="1"/>
    <xf numFmtId="40" fontId="0" fillId="0" borderId="0" xfId="0" applyNumberFormat="1"/>
    <xf numFmtId="8" fontId="1" fillId="2" borderId="0" xfId="0" applyNumberFormat="1" applyFont="1" applyFill="1" applyAlignment="1">
      <alignment horizontal="center"/>
    </xf>
    <xf numFmtId="8" fontId="2" fillId="3" borderId="0" xfId="0" applyNumberFormat="1" applyFont="1" applyFill="1"/>
    <xf numFmtId="8" fontId="2" fillId="3" borderId="1" xfId="0" applyNumberFormat="1" applyFont="1" applyFill="1" applyBorder="1"/>
    <xf numFmtId="8" fontId="0" fillId="0" borderId="0" xfId="0" applyNumberFormat="1"/>
    <xf numFmtId="168" fontId="2" fillId="3" borderId="1" xfId="0" applyNumberFormat="1" applyFont="1" applyFill="1" applyBorder="1"/>
    <xf numFmtId="0" fontId="0" fillId="0" borderId="0" xfId="0" quotePrefix="1" applyAlignment="1">
      <alignment horizontal="right"/>
    </xf>
    <xf numFmtId="14" fontId="0" fillId="0" borderId="0" xfId="0" applyNumberFormat="1"/>
    <xf numFmtId="0" fontId="0" fillId="0" borderId="0" xfId="0" quotePrefix="1"/>
    <xf numFmtId="38" fontId="0" fillId="0" borderId="0" xfId="0" applyNumberFormat="1"/>
    <xf numFmtId="0" fontId="1" fillId="2" borderId="0" xfId="0" applyFont="1" applyFill="1" applyAlignment="1">
      <alignment horizontal="center"/>
    </xf>
    <xf numFmtId="165" fontId="1" fillId="2" borderId="0" xfId="0" applyNumberFormat="1" applyFont="1" applyFill="1" applyAlignment="1">
      <alignment horizontal="center"/>
    </xf>
    <xf numFmtId="6" fontId="1" fillId="2" borderId="0" xfId="0" applyNumberFormat="1" applyFont="1" applyFill="1" applyAlignment="1">
      <alignment horizontal="center"/>
    </xf>
    <xf numFmtId="40" fontId="1" fillId="2" borderId="0" xfId="0" applyNumberFormat="1" applyFont="1" applyFill="1" applyAlignment="1">
      <alignment horizontal="center"/>
    </xf>
    <xf numFmtId="166" fontId="3" fillId="0" borderId="0" xfId="0" applyNumberFormat="1" applyFont="1"/>
    <xf numFmtId="6" fontId="0" fillId="4" borderId="0" xfId="0" applyNumberFormat="1" applyFill="1"/>
    <xf numFmtId="0" fontId="0" fillId="0" borderId="2" xfId="0" applyBorder="1"/>
    <xf numFmtId="164" fontId="0" fillId="4" borderId="0" xfId="0" applyNumberFormat="1" applyFill="1"/>
    <xf numFmtId="40" fontId="0" fillId="4" borderId="0" xfId="0" applyNumberFormat="1" applyFill="1"/>
    <xf numFmtId="0" fontId="0" fillId="5" borderId="0" xfId="0" applyFill="1" applyAlignment="1">
      <alignment horizontal="center"/>
    </xf>
  </cellXfs>
  <cellStyles count="1">
    <cellStyle name="Normal" xfId="0" builtinId="0"/>
  </cellStyles>
  <dxfs count="2"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7BA45-9A76-4D37-87C3-2B22A490DC27}">
  <dimension ref="A1:AV23"/>
  <sheetViews>
    <sheetView tabSelected="1" workbookViewId="0">
      <selection activeCell="O23" sqref="O23"/>
    </sheetView>
  </sheetViews>
  <sheetFormatPr defaultRowHeight="15" x14ac:dyDescent="0.25"/>
  <cols>
    <col min="1" max="1" width="14.42578125" bestFit="1" customWidth="1"/>
    <col min="2" max="2" width="21" bestFit="1" customWidth="1"/>
    <col min="3" max="3" width="9.5703125" style="17" bestFit="1" customWidth="1"/>
    <col min="4" max="4" width="10.85546875" style="10" bestFit="1" customWidth="1"/>
    <col min="5" max="5" width="5.7109375" bestFit="1" customWidth="1"/>
    <col min="6" max="6" width="16.42578125" bestFit="1" customWidth="1"/>
    <col min="7" max="7" width="10.85546875" style="10" bestFit="1" customWidth="1"/>
    <col min="8" max="8" width="14.7109375" style="10" bestFit="1" customWidth="1"/>
    <col min="9" max="9" width="12.7109375" style="14" bestFit="1" customWidth="1"/>
    <col min="10" max="11" width="13.7109375" style="10" bestFit="1" customWidth="1"/>
    <col min="12" max="12" width="14.7109375" style="10" bestFit="1" customWidth="1"/>
    <col min="13" max="13" width="11.42578125" style="20" bestFit="1" customWidth="1"/>
    <col min="14" max="14" width="6.5703125" style="24" bestFit="1" customWidth="1"/>
    <col min="15" max="15" width="14.28515625" style="27" bestFit="1" customWidth="1"/>
    <col min="16" max="16" width="10.85546875" style="27" bestFit="1" customWidth="1"/>
    <col min="17" max="17" width="10.140625" style="10" bestFit="1" customWidth="1"/>
    <col min="18" max="18" width="12.140625" style="10" bestFit="1" customWidth="1"/>
    <col min="19" max="19" width="12.140625" style="31" bestFit="1" customWidth="1"/>
    <col min="20" max="20" width="11.7109375" style="27" bestFit="1" customWidth="1"/>
    <col min="21" max="21" width="9" style="3" bestFit="1" customWidth="1"/>
    <col min="22" max="22" width="10.5703125" bestFit="1" customWidth="1"/>
    <col min="23" max="23" width="19.85546875" bestFit="1" customWidth="1"/>
    <col min="24" max="24" width="17.5703125" bestFit="1" customWidth="1"/>
    <col min="25" max="25" width="6.85546875" bestFit="1" customWidth="1"/>
    <col min="26" max="26" width="6.42578125" bestFit="1" customWidth="1"/>
    <col min="27" max="27" width="14.85546875" bestFit="1" customWidth="1"/>
    <col min="28" max="28" width="9.7109375" bestFit="1" customWidth="1"/>
  </cols>
  <sheetData>
    <row r="1" spans="1:48" x14ac:dyDescent="0.25">
      <c r="A1" s="46" t="s">
        <v>55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</row>
    <row r="2" spans="1:48" x14ac:dyDescent="0.25">
      <c r="A2" s="37" t="s">
        <v>0</v>
      </c>
      <c r="B2" s="37" t="s">
        <v>1</v>
      </c>
      <c r="C2" s="38" t="s">
        <v>2</v>
      </c>
      <c r="D2" s="39" t="s">
        <v>3</v>
      </c>
      <c r="E2" s="37" t="s">
        <v>4</v>
      </c>
      <c r="F2" s="37" t="s">
        <v>5</v>
      </c>
      <c r="G2" s="39" t="s">
        <v>6</v>
      </c>
      <c r="H2" s="39" t="s">
        <v>50</v>
      </c>
      <c r="I2" s="11" t="s">
        <v>7</v>
      </c>
      <c r="J2" s="39" t="s">
        <v>8</v>
      </c>
      <c r="K2" s="39" t="s">
        <v>9</v>
      </c>
      <c r="L2" s="39" t="s">
        <v>10</v>
      </c>
      <c r="M2" s="18" t="s">
        <v>11</v>
      </c>
      <c r="N2" s="21" t="s">
        <v>12</v>
      </c>
      <c r="O2" s="40" t="s">
        <v>13</v>
      </c>
      <c r="P2" s="40" t="s">
        <v>14</v>
      </c>
      <c r="Q2" s="39" t="s">
        <v>15</v>
      </c>
      <c r="R2" s="39" t="s">
        <v>16</v>
      </c>
      <c r="S2" s="28" t="s">
        <v>17</v>
      </c>
      <c r="T2" s="40" t="s">
        <v>18</v>
      </c>
      <c r="U2" s="2" t="s">
        <v>19</v>
      </c>
      <c r="V2" s="37" t="s">
        <v>20</v>
      </c>
      <c r="W2" s="37" t="s">
        <v>21</v>
      </c>
      <c r="X2" s="37" t="s">
        <v>22</v>
      </c>
      <c r="Y2" s="37" t="s">
        <v>23</v>
      </c>
      <c r="Z2" s="37" t="s">
        <v>24</v>
      </c>
      <c r="AA2" s="37" t="s">
        <v>25</v>
      </c>
      <c r="AB2" s="37" t="s">
        <v>26</v>
      </c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48" x14ac:dyDescent="0.25">
      <c r="A3" t="s">
        <v>33</v>
      </c>
      <c r="B3" t="s">
        <v>34</v>
      </c>
      <c r="C3" s="17">
        <v>44750</v>
      </c>
      <c r="D3" s="10">
        <v>1400000</v>
      </c>
      <c r="E3" t="s">
        <v>35</v>
      </c>
      <c r="F3" t="s">
        <v>36</v>
      </c>
      <c r="G3" s="10">
        <v>1400000</v>
      </c>
      <c r="H3" s="10">
        <v>488600</v>
      </c>
      <c r="I3" s="14">
        <f>H3/G3*100</f>
        <v>34.9</v>
      </c>
      <c r="J3" s="10">
        <v>1161733</v>
      </c>
      <c r="K3" s="10">
        <f>G3-544913</f>
        <v>855087</v>
      </c>
      <c r="L3" s="10">
        <v>616820</v>
      </c>
      <c r="M3" s="20">
        <v>83</v>
      </c>
      <c r="N3" s="24">
        <v>0</v>
      </c>
      <c r="O3" s="27">
        <v>0.95</v>
      </c>
      <c r="P3" s="27">
        <v>0.95</v>
      </c>
      <c r="Q3" s="10">
        <f>K3/M3</f>
        <v>10302.253012048193</v>
      </c>
      <c r="R3" s="10">
        <f>K3/O3</f>
        <v>900091.57894736843</v>
      </c>
      <c r="S3" s="31">
        <f>K3/O3/43560</f>
        <v>20.663259388139771</v>
      </c>
      <c r="T3" s="27">
        <v>83</v>
      </c>
      <c r="U3" s="33" t="s">
        <v>37</v>
      </c>
      <c r="V3" t="s">
        <v>38</v>
      </c>
      <c r="X3" t="s">
        <v>47</v>
      </c>
      <c r="Y3">
        <v>1</v>
      </c>
      <c r="Z3">
        <v>0</v>
      </c>
      <c r="AA3" s="34">
        <v>39617</v>
      </c>
      <c r="AB3" s="35" t="s">
        <v>39</v>
      </c>
    </row>
    <row r="4" spans="1:48" x14ac:dyDescent="0.25">
      <c r="A4" t="s">
        <v>48</v>
      </c>
      <c r="B4" t="s">
        <v>49</v>
      </c>
      <c r="C4" s="17">
        <v>44679</v>
      </c>
      <c r="D4" s="10">
        <v>3000000</v>
      </c>
      <c r="E4" t="s">
        <v>42</v>
      </c>
      <c r="F4" t="s">
        <v>36</v>
      </c>
      <c r="G4" s="10">
        <v>3000000</v>
      </c>
      <c r="H4" s="10">
        <v>2498000</v>
      </c>
      <c r="I4" s="14">
        <v>83</v>
      </c>
      <c r="J4" s="10">
        <v>2900000</v>
      </c>
      <c r="K4" s="10">
        <v>3000000</v>
      </c>
      <c r="L4" s="10">
        <v>3000000</v>
      </c>
      <c r="M4" s="20">
        <v>228</v>
      </c>
      <c r="N4" s="24">
        <v>0</v>
      </c>
      <c r="O4" s="27">
        <v>2.0169999999999999</v>
      </c>
      <c r="P4" s="27">
        <v>2.02</v>
      </c>
      <c r="Q4" s="10">
        <v>13158</v>
      </c>
      <c r="R4" s="10">
        <f>K4/P4</f>
        <v>1485148.5148514851</v>
      </c>
      <c r="S4" s="31">
        <f>K4/O4/43560</f>
        <v>34.145028961813566</v>
      </c>
      <c r="T4" s="27">
        <v>228</v>
      </c>
      <c r="U4" s="33" t="s">
        <v>37</v>
      </c>
      <c r="X4" t="s">
        <v>47</v>
      </c>
      <c r="Y4">
        <v>0</v>
      </c>
      <c r="Z4">
        <v>0</v>
      </c>
      <c r="AA4" s="34">
        <v>39621</v>
      </c>
      <c r="AB4" s="35" t="s">
        <v>51</v>
      </c>
    </row>
    <row r="5" spans="1:48" x14ac:dyDescent="0.25">
      <c r="A5" t="s">
        <v>40</v>
      </c>
      <c r="B5" t="s">
        <v>41</v>
      </c>
      <c r="C5" s="17">
        <v>44855</v>
      </c>
      <c r="D5" s="10">
        <v>1795000</v>
      </c>
      <c r="E5" t="s">
        <v>42</v>
      </c>
      <c r="F5" t="s">
        <v>36</v>
      </c>
      <c r="G5" s="10">
        <v>1795000</v>
      </c>
      <c r="H5" s="10">
        <v>698300</v>
      </c>
      <c r="I5" s="14">
        <f>H5/G5*100</f>
        <v>38.902506963788305</v>
      </c>
      <c r="J5" s="10">
        <v>1804298</v>
      </c>
      <c r="K5" s="10">
        <f>G5-776775</f>
        <v>1018225</v>
      </c>
      <c r="L5" s="10">
        <v>1027523</v>
      </c>
      <c r="M5" s="20">
        <v>100</v>
      </c>
      <c r="N5" s="24">
        <v>0</v>
      </c>
      <c r="O5" s="27">
        <v>4.0869999999999997</v>
      </c>
      <c r="P5" s="27">
        <v>3.8570000000000002</v>
      </c>
      <c r="Q5" s="10">
        <f>K5/M5</f>
        <v>10182.25</v>
      </c>
      <c r="R5" s="10">
        <f>K5/O5</f>
        <v>249137.50917543433</v>
      </c>
      <c r="S5" s="31">
        <f>K5/O5/43560</f>
        <v>5.7194102198217251</v>
      </c>
      <c r="T5" s="27">
        <v>100</v>
      </c>
      <c r="U5" s="33" t="s">
        <v>37</v>
      </c>
      <c r="V5" t="s">
        <v>43</v>
      </c>
      <c r="X5" t="s">
        <v>47</v>
      </c>
      <c r="Y5">
        <v>0</v>
      </c>
      <c r="Z5">
        <v>1</v>
      </c>
      <c r="AA5" s="34">
        <v>39622</v>
      </c>
      <c r="AB5" s="35" t="s">
        <v>39</v>
      </c>
    </row>
    <row r="6" spans="1:48" x14ac:dyDescent="0.25">
      <c r="A6" t="s">
        <v>44</v>
      </c>
      <c r="B6" t="s">
        <v>45</v>
      </c>
      <c r="C6" s="17">
        <v>45253</v>
      </c>
      <c r="D6" s="10">
        <v>2000000</v>
      </c>
      <c r="E6" t="s">
        <v>42</v>
      </c>
      <c r="F6" t="s">
        <v>36</v>
      </c>
      <c r="G6" s="10">
        <v>2000000</v>
      </c>
      <c r="H6" s="10">
        <v>781200</v>
      </c>
      <c r="I6" s="14">
        <f>H6/G6*100</f>
        <v>39.06</v>
      </c>
      <c r="J6" s="10">
        <v>1800349</v>
      </c>
      <c r="K6" s="10">
        <f>G6-970349</f>
        <v>1029651</v>
      </c>
      <c r="L6" s="10">
        <v>830000</v>
      </c>
      <c r="M6" s="20">
        <v>100</v>
      </c>
      <c r="N6" s="24">
        <v>0</v>
      </c>
      <c r="O6" s="27">
        <v>1.38</v>
      </c>
      <c r="P6" s="27">
        <v>1.38</v>
      </c>
      <c r="Q6" s="10">
        <f>K6/M6</f>
        <v>10296.51</v>
      </c>
      <c r="R6" s="10">
        <f>K6/O6</f>
        <v>746123.91304347827</v>
      </c>
      <c r="S6" s="31">
        <f>K6/O6/43560</f>
        <v>17.12864814149399</v>
      </c>
      <c r="T6" s="27">
        <v>100</v>
      </c>
      <c r="U6" s="33" t="s">
        <v>37</v>
      </c>
      <c r="V6" t="s">
        <v>46</v>
      </c>
      <c r="X6" t="s">
        <v>47</v>
      </c>
      <c r="Y6">
        <v>0</v>
      </c>
      <c r="Z6">
        <v>1</v>
      </c>
      <c r="AA6" s="34">
        <v>39407</v>
      </c>
      <c r="AB6" s="35" t="s">
        <v>39</v>
      </c>
    </row>
    <row r="7" spans="1:48" x14ac:dyDescent="0.25">
      <c r="K7" s="8">
        <f>SUM(K2:K6)</f>
        <v>5902963</v>
      </c>
      <c r="M7" s="41">
        <f>SUM(M3:M6)</f>
        <v>511</v>
      </c>
      <c r="U7" s="33"/>
      <c r="AA7" s="34"/>
      <c r="AB7" s="35"/>
    </row>
    <row r="8" spans="1:48" x14ac:dyDescent="0.25">
      <c r="A8" s="4"/>
      <c r="B8" s="4"/>
      <c r="C8" s="15"/>
      <c r="D8" s="8"/>
      <c r="E8" s="4"/>
      <c r="F8" s="4"/>
      <c r="G8" s="8"/>
      <c r="H8" s="8" t="s">
        <v>27</v>
      </c>
      <c r="I8" s="12">
        <f>H6/G6*100</f>
        <v>39.06</v>
      </c>
      <c r="J8" s="8"/>
      <c r="K8" s="8"/>
      <c r="L8" s="8" t="s">
        <v>28</v>
      </c>
      <c r="M8" s="19"/>
      <c r="N8" s="22"/>
      <c r="O8" s="25" t="s">
        <v>28</v>
      </c>
      <c r="P8" s="25"/>
      <c r="Q8" s="8"/>
      <c r="R8" s="8" t="s">
        <v>28</v>
      </c>
      <c r="S8" s="29"/>
      <c r="T8" s="25"/>
      <c r="U8" s="5"/>
      <c r="V8" s="4"/>
      <c r="W8" s="4"/>
      <c r="X8" s="4"/>
      <c r="Y8" s="4"/>
      <c r="Z8" s="4"/>
      <c r="AA8" s="4"/>
      <c r="AB8" s="4"/>
    </row>
    <row r="9" spans="1:48" x14ac:dyDescent="0.25">
      <c r="A9" s="6"/>
      <c r="B9" s="6"/>
      <c r="C9" s="16"/>
      <c r="D9" s="9"/>
      <c r="E9" s="6"/>
      <c r="F9" s="6"/>
      <c r="G9" s="9"/>
      <c r="H9" s="9" t="s">
        <v>29</v>
      </c>
      <c r="I9" s="13">
        <f>STDEV(I3:I6)</f>
        <v>22.77109453914905</v>
      </c>
      <c r="J9" s="9"/>
      <c r="K9" s="9"/>
      <c r="L9" s="9" t="s">
        <v>30</v>
      </c>
      <c r="M9" s="32">
        <f>K7/M7</f>
        <v>11551.786692759295</v>
      </c>
      <c r="N9" s="23"/>
      <c r="O9" s="26" t="s">
        <v>31</v>
      </c>
      <c r="P9" s="26">
        <f>K6/O6</f>
        <v>746123.91304347827</v>
      </c>
      <c r="Q9" s="9"/>
      <c r="R9" s="9" t="s">
        <v>32</v>
      </c>
      <c r="S9" s="30">
        <f>K6/O6/43560</f>
        <v>17.12864814149399</v>
      </c>
      <c r="T9" s="26"/>
      <c r="U9" s="7"/>
      <c r="V9" s="6"/>
      <c r="W9" s="6"/>
      <c r="X9" s="6"/>
      <c r="Y9" s="6"/>
      <c r="Z9" s="6"/>
      <c r="AA9" s="6"/>
      <c r="AB9" s="6"/>
    </row>
    <row r="15" spans="1:48" x14ac:dyDescent="0.25">
      <c r="I15" s="44" t="s">
        <v>52</v>
      </c>
      <c r="J15" s="42"/>
      <c r="K15" s="42">
        <v>11600</v>
      </c>
    </row>
    <row r="16" spans="1:48" x14ac:dyDescent="0.25">
      <c r="I16" s="44" t="s">
        <v>54</v>
      </c>
      <c r="J16" s="42"/>
      <c r="K16" s="42"/>
      <c r="L16" s="42"/>
    </row>
    <row r="17" spans="1:19" x14ac:dyDescent="0.25">
      <c r="D17"/>
      <c r="I17" s="45" t="s">
        <v>53</v>
      </c>
      <c r="J17" s="45"/>
      <c r="K17" s="45"/>
      <c r="L17" s="45"/>
      <c r="M17"/>
      <c r="N17"/>
      <c r="O17"/>
      <c r="P17"/>
    </row>
    <row r="20" spans="1:19" x14ac:dyDescent="0.25">
      <c r="A20" s="36"/>
      <c r="C20"/>
      <c r="D20" s="17"/>
      <c r="G20"/>
      <c r="I20" s="10"/>
      <c r="J20" s="27"/>
      <c r="K20" s="27"/>
      <c r="L20" s="27"/>
      <c r="M20" s="27"/>
      <c r="N20"/>
      <c r="O20"/>
      <c r="P20"/>
      <c r="Q20"/>
      <c r="R20"/>
      <c r="S20"/>
    </row>
    <row r="23" spans="1:19" x14ac:dyDescent="0.25">
      <c r="A23" s="36"/>
      <c r="C23"/>
      <c r="D23" s="17"/>
      <c r="G23"/>
      <c r="I23" s="10"/>
      <c r="J23" s="27"/>
      <c r="K23" s="27"/>
      <c r="L23" s="27"/>
      <c r="M23" s="27"/>
      <c r="N23"/>
      <c r="O23"/>
      <c r="P23"/>
      <c r="Q23"/>
      <c r="R23"/>
      <c r="S23" s="43"/>
    </row>
  </sheetData>
  <mergeCells count="1">
    <mergeCell ref="A1:AB1"/>
  </mergeCells>
  <phoneticPr fontId="4" type="noConversion"/>
  <conditionalFormatting sqref="A3:AB3 E4 H4:AB4 A5:AB6 A7:J7 L7:AB7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C1293-787C-4CF0-9F7F-06EBA3E7C36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Assessor</dc:creator>
  <cp:lastModifiedBy>Don Jollay</cp:lastModifiedBy>
  <dcterms:created xsi:type="dcterms:W3CDTF">2024-11-07T20:51:17Z</dcterms:created>
  <dcterms:modified xsi:type="dcterms:W3CDTF">2025-01-20T15:57:50Z</dcterms:modified>
</cp:coreProperties>
</file>